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orp.ssi.govt.nz\userse\ebenn017\Documents\"/>
    </mc:Choice>
  </mc:AlternateContent>
  <xr:revisionPtr revIDLastSave="0" documentId="13_ncr:1_{6DB4EC98-E65E-41E0-8A58-19E5EB284989}" xr6:coauthVersionLast="47" xr6:coauthVersionMax="47" xr10:uidLastSave="{00000000-0000-0000-0000-000000000000}"/>
  <bookViews>
    <workbookView xWindow="-13785" yWindow="-16320" windowWidth="29040" windowHeight="15720"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expenses'!$A$1:$E$31</definedName>
    <definedName name="_xlnm.Print_Area" localSheetId="5">'Gifts and benefits'!$A$1:$F$27</definedName>
    <definedName name="_xlnm.Print_Area" localSheetId="0">'Guidance for agencies'!$A$1:$A$49</definedName>
    <definedName name="_xlnm.Print_Area" localSheetId="3">Hospitality!$A$1:$E$32</definedName>
    <definedName name="_xlnm.Print_Area" localSheetId="1">'Summary and sign-off'!$A$1:$F$23</definedName>
    <definedName name="_xlnm.Print_Area" localSheetId="2">Travel!$A$1:$E$105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4" l="1"/>
  <c r="C25" i="3"/>
  <c r="C25" i="2"/>
  <c r="C63" i="1"/>
  <c r="C94" i="1"/>
  <c r="C27" i="1"/>
  <c r="E60" i="13" l="1"/>
  <c r="C60" i="13"/>
  <c r="C18" i="4"/>
  <c r="C17" i="4"/>
  <c r="B60" i="13" l="1"/>
  <c r="B59" i="13"/>
  <c r="D59" i="13"/>
  <c r="B58" i="13"/>
  <c r="D58" i="13"/>
  <c r="D57" i="13"/>
  <c r="B57" i="13"/>
  <c r="D56" i="13"/>
  <c r="B56" i="13"/>
  <c r="D55" i="13"/>
  <c r="B55" i="13"/>
  <c r="B2" i="4"/>
  <c r="B3" i="4"/>
  <c r="B2" i="3"/>
  <c r="B3" i="3"/>
  <c r="B2" i="2"/>
  <c r="B3" i="2"/>
  <c r="B2" i="1"/>
  <c r="B3" i="1"/>
  <c r="F58" i="13" l="1"/>
  <c r="D25" i="2" s="1"/>
  <c r="F60" i="13"/>
  <c r="E16" i="4" s="1"/>
  <c r="F59" i="13"/>
  <c r="D25" i="3" s="1"/>
  <c r="F57" i="13"/>
  <c r="D94" i="1" s="1"/>
  <c r="F56" i="13"/>
  <c r="D63" i="1" s="1"/>
  <c r="F55" i="13"/>
  <c r="D27" i="1" s="1"/>
  <c r="C11" i="13"/>
  <c r="C16" i="13" l="1"/>
  <c r="C17" i="13"/>
  <c r="B5" i="4" l="1"/>
  <c r="B4" i="4"/>
  <c r="B5" i="3"/>
  <c r="B4" i="3"/>
  <c r="B5" i="2"/>
  <c r="B4" i="2"/>
  <c r="B5" i="1"/>
  <c r="B4" i="1"/>
  <c r="C15" i="13" l="1"/>
  <c r="F12" i="13" l="1"/>
  <c r="C16" i="4"/>
  <c r="F11" i="13" s="1"/>
  <c r="F13" i="13" l="1"/>
  <c r="B94" i="1"/>
  <c r="B17" i="13" s="1"/>
  <c r="B63" i="1"/>
  <c r="B16" i="13" s="1"/>
  <c r="B27" i="1"/>
  <c r="B15" i="13" s="1"/>
  <c r="B25" i="3" l="1"/>
  <c r="B25" i="2"/>
  <c r="B12" i="13" s="1"/>
  <c r="B11" i="13" l="1"/>
  <c r="B9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30"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66"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<sst xmlns="http://schemas.openxmlformats.org/spreadsheetml/2006/main" count="457" uniqueCount="279">
  <si>
    <t>Secretary and Chief Executive Expense Disclosures: A Guide for Agency Staff</t>
  </si>
  <si>
    <t>Please refer to the link below for guidance in helping you to complete the workbook</t>
  </si>
  <si>
    <t>https://www.publicservice.govt.nz/assets/DirectoryFile/Chief-executive-gifts-benefits-and-expenses-disclosures-A-guide-for-agency-staff.pdf</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</si>
  <si>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</si>
  <si>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</si>
  <si>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</si>
  <si>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</si>
  <si>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</si>
  <si>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</si>
  <si>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</si>
  <si>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</si>
  <si>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</si>
  <si>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</si>
  <si>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</si>
  <si>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</si>
  <si>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</si>
  <si>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</si>
  <si>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</si>
  <si>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</si>
  <si>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</si>
  <si>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</si>
  <si>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</si>
  <si>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</si>
  <si>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</si>
  <si>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</si>
  <si>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</si>
  <si>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</si>
  <si>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</si>
  <si>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</si>
  <si>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</si>
  <si>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</si>
  <si>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</si>
  <si>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</si>
  <si>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</si>
  <si>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</si>
  <si>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Please complete this Excel workbook for your Chief Executive's gifts, benefits and expenses.</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</si>
  <si>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</si>
  <si>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</si>
  <si>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</si>
  <si>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</si>
  <si>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</si>
  <si>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</si>
  <si>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</si>
  <si>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</si>
  <si>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</si>
  <si>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</si>
  <si>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</si>
  <si>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</si>
  <si>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</si>
  <si>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Secretary or Chief Executive Expenses, Gifts and Benefits Disclosure - summary &amp; sign-off*</t>
  </si>
  <si>
    <t>Organisation Name*</t>
  </si>
  <si>
    <t>Ministry of Disabled People</t>
  </si>
  <si>
    <t>Secretary or Chief Executive**</t>
  </si>
  <si>
    <t>Paula Margaret Tesoriero</t>
  </si>
  <si>
    <t>Disclosure period start***</t>
  </si>
  <si>
    <t>Disclosure period end***</t>
  </si>
  <si>
    <t>Agency totals check</t>
  </si>
  <si>
    <t>Secretary or Chief Executive approval****</t>
  </si>
  <si>
    <t>This disclosure has not yet been approved by the Departmental Secretary or Chief Executive</t>
  </si>
  <si>
    <t>Other sign-off****</t>
  </si>
  <si>
    <t>Type here who else has approved this disclosure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</si>
  <si>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</si>
  <si>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</si>
  <si>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</si>
  <si>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</si>
  <si>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</si>
  <si>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</si>
  <si>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</si>
  <si>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</si>
  <si>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</si>
  <si>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</si>
  <si>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</si>
  <si>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</si>
  <si>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</si>
  <si>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</si>
  <si>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</si>
  <si>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</si>
  <si>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</si>
  <si>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</si>
  <si>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</si>
  <si>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</si>
  <si>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</si>
  <si>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</si>
  <si>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</si>
  <si>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</si>
  <si>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</si>
  <si>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</si>
  <si>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</si>
  <si>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</si>
  <si>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</si>
  <si>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Departmental Secretary or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</si>
  <si>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</si>
  <si>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</si>
  <si>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</si>
  <si>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</si>
  <si>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</si>
  <si>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</si>
  <si>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</si>
  <si>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</si>
  <si>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</si>
  <si>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</si>
  <si>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</si>
  <si>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</si>
  <si>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</si>
  <si>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</si>
  <si>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</si>
  <si>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</si>
  <si>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</si>
  <si>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</si>
  <si>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</si>
  <si>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</si>
  <si>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</si>
  <si>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</si>
  <si>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</si>
  <si>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</si>
  <si>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</si>
  <si>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</si>
  <si>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</si>
  <si>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</si>
  <si>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</si>
  <si>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</si>
  <si>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</si>
  <si>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</si>
  <si>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</si>
  <si>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attending UNCPRD Conference</t>
  </si>
  <si>
    <t>Charge Back International Fee</t>
  </si>
  <si>
    <t>New York</t>
  </si>
  <si>
    <t>International Land Only Content Fee</t>
  </si>
  <si>
    <t>International Offline Simple Fee</t>
  </si>
  <si>
    <t>TKT NO: 9089513030</t>
  </si>
  <si>
    <t>Amendment Domestic Fee - made by Consultant</t>
  </si>
  <si>
    <t>Amendment International Fee - made by Consultant</t>
  </si>
  <si>
    <t>EMD TKT NO: 1912897975 CHANGE FEE</t>
  </si>
  <si>
    <t>TKT NO: 2803201433</t>
  </si>
  <si>
    <t>Hotel x 10 nights</t>
  </si>
  <si>
    <t>Allianz Global Assistance, Allianz Global Assistance</t>
  </si>
  <si>
    <t>4-16/06/2025</t>
  </si>
  <si>
    <t>Meals</t>
  </si>
  <si>
    <t>Taxis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</si>
  <si>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</si>
  <si>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</si>
  <si>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</si>
  <si>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VISIT WHAIKAHA OFFICES AND COMMUNITY</t>
  </si>
  <si>
    <t>TKT NO:5495137141</t>
  </si>
  <si>
    <t>CHC</t>
  </si>
  <si>
    <t>TKT NO:5495224698</t>
  </si>
  <si>
    <t>TKT NO:5495222923</t>
  </si>
  <si>
    <t>Online Assist Domestic Fee</t>
  </si>
  <si>
    <t>TKT NO:5495160291</t>
  </si>
  <si>
    <t>ILG Pou Tangata Lead Advisor Meeting and stakeholder meetings</t>
  </si>
  <si>
    <t>Online Domestic Fee</t>
  </si>
  <si>
    <t>TKT NO:5495131032</t>
  </si>
  <si>
    <t>ROT</t>
  </si>
  <si>
    <t>Cancellation Fee - Domestic</t>
  </si>
  <si>
    <t>DISABILITY TRANSITION EXPO</t>
  </si>
  <si>
    <t>TKT NO:5495250723</t>
  </si>
  <si>
    <t>AKL</t>
  </si>
  <si>
    <t>Paralympics Farewell Event</t>
  </si>
  <si>
    <t>Event with PNZ and disability and sport sector</t>
  </si>
  <si>
    <t>TKT NO:5495325977</t>
  </si>
  <si>
    <t>Charge Back Domestic Fee</t>
  </si>
  <si>
    <t>Paralympics Farewell event</t>
  </si>
  <si>
    <t>Hotel accommodation</t>
  </si>
  <si>
    <t>Room Service</t>
  </si>
  <si>
    <t>BLIND CITIZENS NZ AGM AND CONFERENCE</t>
  </si>
  <si>
    <t>TKT NO:5495486336</t>
  </si>
  <si>
    <t>TKT NO:5495411357</t>
  </si>
  <si>
    <t>DUD</t>
  </si>
  <si>
    <t>TE AOREREKURA ACTION PLAN LAUNCH</t>
  </si>
  <si>
    <t>TKT NO:6362101842</t>
  </si>
  <si>
    <t>IWI, MAORI PARTNERSHIP, HUI</t>
  </si>
  <si>
    <t>TKT NO:6362071770</t>
  </si>
  <si>
    <t>TKT NO:6362122822</t>
  </si>
  <si>
    <t>Halberg Games Opening Ceremony and launch of pacific Disability Action Plan</t>
  </si>
  <si>
    <t>TKT NO:9089498156</t>
  </si>
  <si>
    <t>Brackenridge Board Meeting</t>
  </si>
  <si>
    <t>TKT NO:9089345963</t>
  </si>
  <si>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</si>
  <si>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</si>
  <si>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</si>
  <si>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</si>
  <si>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Taxi</t>
  </si>
  <si>
    <t>To NZ Health Group Board meeting</t>
  </si>
  <si>
    <t>From NZ Health Group Board meeting</t>
  </si>
  <si>
    <t>Manners St Area</t>
  </si>
  <si>
    <t>Taxi in Palmerston North from office to community visit</t>
  </si>
  <si>
    <t>Palmerston North</t>
  </si>
  <si>
    <t>Trip to Palmerston North Office</t>
  </si>
  <si>
    <t>Mileage</t>
  </si>
  <si>
    <t>Taxi to our office</t>
  </si>
  <si>
    <t>Christchurch</t>
  </si>
  <si>
    <t>Taxi to accommodation whilst visiting our Dunedin office</t>
  </si>
  <si>
    <t>Dunedin</t>
  </si>
  <si>
    <t>Taxi to Paralympics Farewell Event</t>
  </si>
  <si>
    <t>Auckland</t>
  </si>
  <si>
    <t>Taxi from Paralympics Farewell Event to accommodation</t>
  </si>
  <si>
    <t>Taxi to stakeholder meeting</t>
  </si>
  <si>
    <t>Vivian St</t>
  </si>
  <si>
    <t>Taxi from NZNASCA meeting</t>
  </si>
  <si>
    <t>Rydges Wgtn Airport</t>
  </si>
  <si>
    <t>Taxi to meeting with AutismNZ</t>
  </si>
  <si>
    <t>Wellington City</t>
  </si>
  <si>
    <t>Taxi from meeting with AutismNZ</t>
  </si>
  <si>
    <t>Petone</t>
  </si>
  <si>
    <t>Parking</t>
  </si>
  <si>
    <t>Meeting at LGNZ</t>
  </si>
  <si>
    <t>From Officials meeting to PSLT retreat</t>
  </si>
  <si>
    <t>From PSLT to Parliament meeting</t>
  </si>
  <si>
    <t>To PSLT retreat</t>
  </si>
  <si>
    <t>Powhiri for Andrew Crisp</t>
  </si>
  <si>
    <t>Attending Halberg Games Opening Ceremony and launch of Pacific Disability Action plan</t>
  </si>
  <si>
    <t xml:space="preserve">Otahuhu Central                                                                                                                                                                                                                                                 </t>
  </si>
  <si>
    <t xml:space="preserve">CLYDE/ILAM                                                                                                                                                                                                                                                      </t>
  </si>
  <si>
    <t>Meeting with Chair of Southern Hearing Charitable Trust</t>
  </si>
  <si>
    <t xml:space="preserve">MERIVALE                                                                                                                                                                                                                                                        </t>
  </si>
  <si>
    <t>Speaking at Brackenridge Board Meeting</t>
  </si>
  <si>
    <t xml:space="preserve">ADDINGTON                                                                                                                                                                                                                                                       </t>
  </si>
  <si>
    <t xml:space="preserve">Recruitment Interviews </t>
  </si>
  <si>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</si>
  <si>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</si>
  <si>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</si>
  <si>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</si>
  <si>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</si>
  <si>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</si>
  <si>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</si>
  <si>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</si>
  <si>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</si>
  <si>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</si>
  <si>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</si>
  <si>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</si>
  <si>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</si>
  <si>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There is no information to disclose</t>
  </si>
  <si>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</si>
  <si>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</si>
  <si>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</si>
  <si>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</si>
  <si>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</si>
  <si>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</si>
  <si>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</si>
  <si>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</si>
  <si>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</si>
  <si>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</si>
  <si>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</si>
  <si>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</si>
  <si>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</si>
  <si>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</si>
  <si>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</si>
  <si>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</si>
  <si>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</si>
  <si>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</si>
  <si>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</si>
  <si>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</si>
  <si>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</si>
  <si>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Candle, canvas bag, notebook, pen x 2 post meeting</t>
  </si>
  <si>
    <t>Able</t>
  </si>
  <si>
    <t>Given to staff social club for quiz prize</t>
  </si>
  <si>
    <t>Box from Special Gifts post meeting</t>
  </si>
  <si>
    <t>NZDEN</t>
  </si>
  <si>
    <t>Individual Boxes of lego x 11 post meeting</t>
  </si>
  <si>
    <t>Autism NZ</t>
  </si>
  <si>
    <t>Invitation for drinks and nibbles (networking) on a sunset cruise in WLG harbour</t>
  </si>
  <si>
    <t>Iron Duke Partners</t>
  </si>
  <si>
    <t>unknown</t>
  </si>
  <si>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</si>
  <si>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</si>
  <si>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</si>
  <si>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</si>
  <si>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</si>
  <si>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</si>
  <si>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Visit Whaikaha Palmerston North office and community</t>
  </si>
  <si>
    <t>Visit Whaikaha offices and community</t>
  </si>
  <si>
    <t>Taxi to Officials meeting</t>
  </si>
  <si>
    <t>Bowen Area</t>
  </si>
  <si>
    <t>Parking for PSLT meeting in Thorndon</t>
  </si>
  <si>
    <t>Meeting with Chch City Council Disability Advisory Group</t>
  </si>
  <si>
    <t>Sue Peacock, Chair, Risk and Assurance Committee</t>
  </si>
  <si>
    <t>X</t>
  </si>
  <si>
    <t>Nothing to disclose</t>
  </si>
  <si>
    <t>Confirmed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</si>
</sst>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43"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
      <sz val="9"/>
      <color theme="1"/>
      <name val="Arial"/>
      <family val="2"/>
    </font>
    <font>
      <sz val="9"/>
      <color rgb="FF000000"/>
      <name val="Arial"/>
      <family val="2"/>
    </font>
    <font>
      <sz val="10"/>
      <color theme="1"/>
      <name val="Verdana"/>
      <family val="2"/>
    </font>
    <font>
      <sz val="10"/>
      <color rgb="FF242424"/>
      <name val="Verdana"/>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s>
  <borders count="8">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84">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0"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2"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0"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1"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3" fillId="3" borderId="0" xfId="0" applyFont="1" applyFill="1" applyAlignment="1">
      <alignment horizontal="center" vertical="center" readingOrder="1"/>
    </xf>
    <xf numFmtId="0" fontId="20" fillId="3" borderId="0" xfId="0"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7" fontId="15" fillId="9" borderId="3"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167"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3" fillId="3" borderId="0" xfId="0" applyNumberFormat="1" applyFont="1" applyFill="1" applyAlignment="1">
      <alignment horizontal="center" vertical="center" wrapText="1"/>
    </xf>
    <xf numFmtId="0" fontId="33" fillId="3" borderId="0" xfId="0" applyFont="1" applyFill="1" applyAlignment="1">
      <alignment horizontal="center" vertical="center" wrapText="1"/>
    </xf>
    <xf numFmtId="0" fontId="36" fillId="10" borderId="7"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27" fillId="0" borderId="0" xfId="0" applyFont="1" applyAlignment="1">
      <alignment horizontal="left"/>
    </xf>
    <xf numFmtId="0" fontId="0" fillId="0" borderId="0" xfId="0" applyAlignment="1">
      <alignment horizontal="left"/>
    </xf>
    <xf numFmtId="0" fontId="10" fillId="0" borderId="0" xfId="1" applyFill="1" applyAlignment="1">
      <alignment wrapText="1"/>
    </xf>
    <xf numFmtId="0" fontId="15" fillId="0" borderId="0" xfId="0" applyFont="1" applyAlignment="1">
      <alignment horizontal="left"/>
    </xf>
    <xf numFmtId="14" fontId="0" fillId="0" borderId="0" xfId="0" applyNumberFormat="1" applyProtection="1">
      <protection locked="0"/>
    </xf>
    <xf numFmtId="0" fontId="4" fillId="0" borderId="0" xfId="0" applyFont="1" applyProtection="1">
      <protection locked="0"/>
    </xf>
    <xf numFmtId="0" fontId="4" fillId="0" borderId="0" xfId="0" applyFont="1" applyAlignment="1" applyProtection="1">
      <alignment wrapText="1"/>
      <protection locked="0"/>
    </xf>
    <xf numFmtId="166" fontId="20" fillId="3" borderId="0" xfId="0" applyNumberFormat="1" applyFont="1" applyFill="1" applyAlignment="1">
      <alignment horizontal="left" vertical="center" wrapText="1"/>
    </xf>
    <xf numFmtId="166" fontId="15" fillId="9" borderId="4" xfId="0" applyNumberFormat="1" applyFont="1" applyFill="1" applyBorder="1" applyAlignment="1" applyProtection="1">
      <alignment horizontal="right" vertical="center" wrapText="1"/>
      <protection locked="0"/>
    </xf>
    <xf numFmtId="166" fontId="1" fillId="0" borderId="0" xfId="0" applyNumberFormat="1" applyFont="1" applyAlignment="1">
      <alignment wrapText="1"/>
    </xf>
    <xf numFmtId="166" fontId="4" fillId="0" borderId="0" xfId="0" applyNumberFormat="1" applyFont="1" applyAlignment="1">
      <alignment wrapText="1"/>
    </xf>
    <xf numFmtId="166" fontId="0" fillId="0" borderId="0" xfId="0" applyNumberFormat="1" applyAlignment="1">
      <alignment wrapText="1"/>
    </xf>
    <xf numFmtId="166" fontId="4" fillId="0" borderId="0" xfId="0" applyNumberFormat="1" applyFont="1"/>
    <xf numFmtId="166" fontId="0" fillId="0" borderId="0" xfId="0" applyNumberFormat="1" applyAlignment="1">
      <alignment horizontal="justify" vertical="center"/>
    </xf>
    <xf numFmtId="166" fontId="0" fillId="0" borderId="0" xfId="0" applyNumberFormat="1"/>
    <xf numFmtId="15" fontId="0" fillId="0" borderId="0" xfId="0" applyNumberFormat="1" applyProtection="1">
      <protection locked="0"/>
    </xf>
    <xf numFmtId="166" fontId="20" fillId="3" borderId="0" xfId="0" applyNumberFormat="1" applyFont="1" applyFill="1" applyAlignment="1">
      <alignment vertical="center" wrapText="1"/>
    </xf>
    <xf numFmtId="166" fontId="0" fillId="0" borderId="0" xfId="2" applyNumberFormat="1" applyFont="1" applyProtection="1">
      <protection locked="0"/>
    </xf>
    <xf numFmtId="166" fontId="20" fillId="3" borderId="0" xfId="0" applyNumberFormat="1" applyFont="1" applyFill="1" applyAlignment="1">
      <alignment vertical="center"/>
    </xf>
    <xf numFmtId="166" fontId="0" fillId="0" borderId="0" xfId="0" applyNumberFormat="1" applyProtection="1">
      <protection locked="0"/>
    </xf>
    <xf numFmtId="166" fontId="19" fillId="3" borderId="0" xfId="0" applyNumberFormat="1" applyFont="1" applyFill="1" applyAlignment="1">
      <alignment vertical="center"/>
    </xf>
    <xf numFmtId="166" fontId="0" fillId="0" borderId="0" xfId="0" applyNumberFormat="1" applyAlignment="1">
      <alignment vertical="center"/>
    </xf>
    <xf numFmtId="167" fontId="15" fillId="0" borderId="3" xfId="0" applyNumberFormat="1" applyFont="1" applyBorder="1" applyAlignment="1" applyProtection="1">
      <alignment horizontal="right" vertical="center"/>
      <protection locked="0"/>
    </xf>
    <xf numFmtId="166" fontId="15" fillId="0" borderId="4" xfId="0" applyNumberFormat="1" applyFont="1" applyBorder="1" applyAlignment="1" applyProtection="1">
      <alignment vertical="center" wrapText="1"/>
      <protection locked="0"/>
    </xf>
    <xf numFmtId="167" fontId="15" fillId="0" borderId="3" xfId="0" applyNumberFormat="1" applyFont="1" applyBorder="1" applyAlignment="1" applyProtection="1">
      <alignment vertical="center"/>
      <protection locked="0"/>
    </xf>
    <xf numFmtId="0" fontId="15" fillId="0" borderId="4" xfId="0" applyFont="1" applyBorder="1" applyAlignment="1" applyProtection="1">
      <alignment vertical="center" wrapText="1"/>
      <protection locked="0"/>
    </xf>
    <xf numFmtId="0" fontId="15" fillId="0" borderId="5" xfId="0" applyFont="1" applyBorder="1" applyAlignment="1" applyProtection="1">
      <alignment vertical="center" wrapText="1"/>
      <protection locked="0"/>
    </xf>
    <xf numFmtId="0" fontId="15" fillId="0" borderId="0" xfId="0" applyFont="1" applyAlignment="1" applyProtection="1">
      <alignment vertical="center" wrapText="1"/>
      <protection locked="0"/>
    </xf>
    <xf numFmtId="167" fontId="15" fillId="0" borderId="0" xfId="0" applyNumberFormat="1" applyFont="1" applyAlignment="1" applyProtection="1">
      <alignment vertical="center"/>
      <protection locked="0"/>
    </xf>
    <xf numFmtId="166" fontId="15" fillId="0" borderId="0" xfId="0" applyNumberFormat="1" applyFont="1" applyAlignment="1" applyProtection="1">
      <alignment vertical="center" wrapText="1"/>
      <protection locked="0"/>
    </xf>
    <xf numFmtId="14" fontId="0" fillId="0" borderId="0" xfId="0" applyNumberFormat="1"/>
    <xf numFmtId="14" fontId="41" fillId="0" borderId="0" xfId="0" applyNumberFormat="1" applyFont="1" applyProtection="1">
      <protection locked="0"/>
    </xf>
    <xf numFmtId="166" fontId="41" fillId="0" borderId="0" xfId="2" applyNumberFormat="1" applyFont="1" applyProtection="1">
      <protection locked="0"/>
    </xf>
    <xf numFmtId="0" fontId="41" fillId="0" borderId="0" xfId="0" applyFont="1" applyProtection="1">
      <protection locked="0"/>
    </xf>
    <xf numFmtId="0" fontId="42" fillId="0" borderId="0" xfId="0" applyFont="1" applyProtection="1">
      <protection locked="0"/>
    </xf>
    <xf numFmtId="0" fontId="15" fillId="0" borderId="4" xfId="0" applyFont="1" applyBorder="1" applyAlignment="1" applyProtection="1">
      <alignment vertical="top" wrapText="1"/>
      <protection locked="0"/>
    </xf>
    <xf numFmtId="14" fontId="0" fillId="0" borderId="0" xfId="0" applyNumberFormat="1" applyAlignment="1" applyProtection="1">
      <alignment vertical="top"/>
      <protection locked="0"/>
    </xf>
    <xf numFmtId="166" fontId="0" fillId="0" borderId="0" xfId="0" applyNumberFormat="1" applyAlignment="1" applyProtection="1">
      <alignment vertical="top"/>
      <protection locked="0"/>
    </xf>
    <xf numFmtId="0" fontId="0" fillId="0" borderId="0" xfId="0" applyAlignment="1" applyProtection="1">
      <alignment vertical="top"/>
      <protection locked="0"/>
    </xf>
    <xf numFmtId="0" fontId="0" fillId="0" borderId="0" xfId="0" applyAlignment="1" applyProtection="1">
      <alignment vertical="top" wrapText="1"/>
      <protection locked="0"/>
    </xf>
    <xf numFmtId="0" fontId="15" fillId="0" borderId="0" xfId="0" applyFont="1" applyAlignment="1">
      <alignment horizontal="center" vertical="center" wrapText="1" readingOrder="1"/>
    </xf>
    <xf numFmtId="0" fontId="13" fillId="0" borderId="6" xfId="0" applyFont="1" applyBorder="1" applyAlignment="1">
      <alignment horizontal="left" vertical="center"/>
    </xf>
    <xf numFmtId="0" fontId="37" fillId="2" borderId="0" xfId="0" applyFont="1" applyFill="1" applyAlignment="1">
      <alignment horizontal="center" vertical="center"/>
    </xf>
    <xf numFmtId="167" fontId="13" fillId="0" borderId="2" xfId="0" applyNumberFormat="1" applyFont="1" applyBorder="1" applyAlignment="1">
      <alignment horizontal="left" vertical="center" wrapText="1" readingOrder="1"/>
    </xf>
    <xf numFmtId="0" fontId="33" fillId="3" borderId="0" xfId="0" applyFont="1" applyFill="1" applyAlignment="1">
      <alignment horizontal="center" vertical="center" wrapText="1"/>
    </xf>
    <xf numFmtId="0" fontId="22" fillId="2" borderId="0" xfId="0" applyFont="1" applyFill="1" applyAlignment="1">
      <alignment horizontal="center" vertical="center"/>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167" fontId="15" fillId="0" borderId="3" xfId="0" applyNumberFormat="1" applyFont="1" applyFill="1" applyBorder="1" applyAlignment="1" applyProtection="1">
      <alignment vertical="center"/>
      <protection locked="0"/>
    </xf>
    <xf numFmtId="0" fontId="14" fillId="0" borderId="2" xfId="0" applyFont="1" applyFill="1" applyBorder="1" applyAlignment="1" applyProtection="1">
      <alignment horizontal="left" vertical="center" wrapText="1" readingOrder="1"/>
      <protection locked="0"/>
    </xf>
    <xf numFmtId="0" fontId="14" fillId="0" borderId="2" xfId="0" applyFont="1" applyFill="1" applyBorder="1" applyAlignment="1" applyProtection="1">
      <alignment horizontal="left" vertical="center" wrapText="1" readingOrder="1"/>
      <protection locked="0"/>
    </xf>
    <xf numFmtId="167" fontId="15" fillId="0" borderId="0" xfId="0" applyNumberFormat="1" applyFont="1" applyFill="1" applyBorder="1" applyAlignment="1" applyProtection="1">
      <alignment vertical="center"/>
      <protection locked="0"/>
    </xf>
    <xf numFmtId="0" fontId="39" fillId="0" borderId="0" xfId="0" applyFont="1" applyBorder="1" applyProtection="1">
      <protection locked="0"/>
    </xf>
    <xf numFmtId="0" fontId="15" fillId="0" borderId="0" xfId="0" applyFont="1" applyFill="1" applyBorder="1" applyAlignment="1" applyProtection="1">
      <alignment horizontal="left" vertical="center" wrapText="1"/>
      <protection locked="0"/>
    </xf>
    <xf numFmtId="166" fontId="15" fillId="0" borderId="0" xfId="0" applyNumberFormat="1" applyFont="1" applyFill="1" applyBorder="1" applyAlignment="1" applyProtection="1">
      <alignment horizontal="right" vertical="center" wrapText="1"/>
      <protection locked="0"/>
    </xf>
    <xf numFmtId="0" fontId="0" fillId="0" borderId="0" xfId="0" applyFill="1" applyBorder="1" applyAlignment="1" applyProtection="1">
      <alignment horizontal="left" vertical="center" wrapText="1"/>
      <protection locked="0"/>
    </xf>
    <xf numFmtId="0" fontId="40" fillId="0" borderId="0" xfId="0" applyFont="1" applyBorder="1" applyProtection="1">
      <protection locked="0"/>
    </xf>
    <xf numFmtId="166" fontId="40" fillId="0" borderId="0" xfId="0" applyNumberFormat="1" applyFont="1" applyFill="1" applyBorder="1" applyAlignment="1" applyProtection="1">
      <alignment horizontal="right" vertical="center" wrapText="1"/>
      <protection locked="0"/>
    </xf>
    <xf numFmtId="14" fontId="40" fillId="0" borderId="0" xfId="0" applyNumberFormat="1" applyFont="1" applyBorder="1" applyAlignment="1" applyProtection="1">
      <alignment horizontal="right" vertical="center" wrapText="1"/>
      <protection locked="0"/>
    </xf>
    <xf numFmtId="0" fontId="40" fillId="0" borderId="0" xfId="0" applyFont="1" applyBorder="1" applyAlignment="1" applyProtection="1">
      <alignment horizontal="left" vertical="center" wrapText="1"/>
      <protection locked="0"/>
    </xf>
    <xf numFmtId="14" fontId="39" fillId="0" borderId="0" xfId="0" applyNumberFormat="1" applyFont="1" applyBorder="1" applyAlignment="1" applyProtection="1">
      <alignment horizontal="right" vertical="center" wrapText="1"/>
      <protection locked="0"/>
    </xf>
    <xf numFmtId="0" fontId="39" fillId="0" borderId="0" xfId="0" applyFont="1" applyBorder="1" applyAlignment="1" applyProtection="1">
      <alignment horizontal="left" vertical="center" wrapText="1"/>
      <protection locked="0"/>
    </xf>
    <xf numFmtId="166" fontId="39" fillId="0" borderId="0" xfId="0" applyNumberFormat="1" applyFont="1" applyFill="1" applyBorder="1" applyAlignment="1" applyProtection="1">
      <alignment horizontal="right" vertical="center" wrapText="1"/>
      <protection locked="0"/>
    </xf>
    <xf numFmtId="0" fontId="34" fillId="0" borderId="2" xfId="0" applyFont="1" applyFill="1" applyBorder="1" applyAlignment="1" applyProtection="1">
      <alignment horizontal="left" vertical="center" wrapText="1" readingOrder="1"/>
      <protection locked="0"/>
    </xf>
    <xf numFmtId="167" fontId="34" fillId="0" borderId="2" xfId="0" applyNumberFormat="1" applyFont="1" applyFill="1" applyBorder="1" applyAlignment="1" applyProtection="1">
      <alignment horizontal="left" vertical="center" wrapText="1" readingOrder="1"/>
      <protection locked="0"/>
    </xf>
    <xf numFmtId="0" fontId="0" fillId="0" borderId="4" xfId="0" applyFill="1" applyBorder="1" applyAlignment="1" applyProtection="1">
      <alignment vertical="center" wrapText="1"/>
      <protection locked="0"/>
    </xf>
    <xf numFmtId="164" fontId="15" fillId="0" borderId="4" xfId="0" applyNumberFormat="1" applyFont="1" applyFill="1" applyBorder="1" applyAlignment="1" applyProtection="1">
      <alignment vertical="center" wrapText="1"/>
      <protection locked="0"/>
    </xf>
    <xf numFmtId="0" fontId="0" fillId="0" borderId="5" xfId="0" applyFill="1" applyBorder="1" applyAlignment="1" applyProtection="1">
      <alignment vertical="center" wrapText="1"/>
      <protection locked="0"/>
    </xf>
    <xf numFmtId="0" fontId="0" fillId="0" borderId="0" xfId="0" applyFill="1" applyProtection="1">
      <protection locked="0"/>
    </xf>
    <xf numFmtId="167" fontId="15" fillId="0" borderId="3" xfId="0" applyNumberFormat="1" applyFont="1" applyFill="1" applyBorder="1" applyAlignment="1" applyProtection="1">
      <alignment vertical="center" wrapText="1"/>
      <protection locked="0"/>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data.govt.nz/toolkit/how-do-i-add-or-update-our-chief-executive-expenses/" TargetMode="External"/><Relationship Id="rId2" Type="http://schemas.openxmlformats.org/officeDocument/2006/relationships/hyperlink" Target="mailto:info@data.govt.nz" TargetMode="External"/><Relationship Id="rId1" Type="http://schemas.openxmlformats.org/officeDocument/2006/relationships/hyperlink" Target="https://www.data.govt.nz/toolkit/how-do-i-add-or-update-our-chief-executive-expenses/" TargetMode="External"/><Relationship Id="rId5" Type="http://schemas.openxmlformats.org/officeDocument/2006/relationships/printerSettings" Target="../printerSettings/printerSettings1.bin"/><Relationship Id="rId4" Type="http://schemas.openxmlformats.org/officeDocument/2006/relationships/hyperlink" Target="https://www.publicservice.govt.nz/assets/DirectoryFile/Chief-executive-gifts-benefits-and-expenses-disclosures-A-guide-for-agency-staff.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4"/>
  <sheetViews>
    <sheetView tabSelected="1" topLeftCell="A20" zoomScale="115" zoomScaleNormal="115" workbookViewId="0">
      <selection activeCell="A32" sqref="A32"/>
    </sheetView>
  </sheetViews>
  <sheetFormatPr defaultColWidth="0" defaultRowHeight="14" zeroHeight="1" x14ac:dyDescent="0.3"/>
  <cols>
    <col min="1" max="1" width="219.453125" style="41" customWidth="1"/>
    <col min="2" max="2" width="33.453125" style="40" customWidth="1"/>
    <col min="3" max="16384" width="8.54296875" hidden="1"/>
  </cols>
  <sheetData>
    <row r="1" spans="1:2" ht="23.25" customHeight="1" x14ac:dyDescent="0.3">
      <c r="A1" s="39" t="s">
        <v>0</v>
      </c>
    </row>
    <row r="2" spans="1:2" s="105" customFormat="1" ht="23.25" customHeight="1" x14ac:dyDescent="0.3">
      <c r="A2" s="107" t="s">
        <v>1</v>
      </c>
      <c r="B2" s="104"/>
    </row>
    <row r="3" spans="1:2" ht="33" customHeight="1" x14ac:dyDescent="0.3">
      <c r="A3" s="106" t="s">
        <v>2</v>
      </c>
    </row>
    <row r="4" spans="1:2" ht="23.25" customHeight="1" x14ac:dyDescent="0.3">
      <c r="A4" s="102" t="s">
        <v>3</v>
      </c>
    </row>
    <row r="5" spans="1:2" ht="23.25" customHeight="1" x14ac:dyDescent="0.3">
      <c r="A5" s="42" t="s">
        <v>4</v>
      </c>
    </row>
    <row r="6" spans="1:2" ht="17.25" customHeight="1" x14ac:dyDescent="0.3">
      <c r="A6" s="43" t="s">
        <v>5</v>
      </c>
    </row>
    <row r="7" spans="1:2" ht="17.25" customHeight="1" x14ac:dyDescent="0.3">
      <c r="A7" s="43" t="s">
        <v>6</v>
      </c>
    </row>
    <row r="8" spans="1:2" ht="23.25" customHeight="1" x14ac:dyDescent="0.25">
      <c r="A8" s="42" t="s">
        <v>7</v>
      </c>
      <c r="B8" s="66" t="s">
        <v>8</v>
      </c>
    </row>
    <row r="9" spans="1:2" ht="17.25" customHeight="1" x14ac:dyDescent="0.3">
      <c r="A9" s="44" t="s">
        <v>9</v>
      </c>
    </row>
    <row r="10" spans="1:2" ht="17.25" customHeight="1" x14ac:dyDescent="0.3">
      <c r="A10" s="43" t="s">
        <v>10</v>
      </c>
    </row>
    <row r="11" spans="1:2" ht="17.25" customHeight="1" x14ac:dyDescent="0.3">
      <c r="A11" s="43" t="s">
        <v>11</v>
      </c>
    </row>
    <row r="12" spans="1:2" ht="17.25" customHeight="1" x14ac:dyDescent="0.3">
      <c r="A12" s="45" t="s">
        <v>12</v>
      </c>
    </row>
    <row r="13" spans="1:2" ht="17.25" customHeight="1" x14ac:dyDescent="0.3">
      <c r="A13" s="43" t="s">
        <v>13</v>
      </c>
    </row>
    <row r="14" spans="1:2" ht="23.25" customHeight="1" x14ac:dyDescent="0.3">
      <c r="A14" s="42" t="s">
        <v>14</v>
      </c>
    </row>
    <row r="15" spans="1:2" ht="17.25" customHeight="1" x14ac:dyDescent="0.3">
      <c r="A15" s="45" t="s">
        <v>15</v>
      </c>
    </row>
    <row r="16" spans="1:2" ht="17.25" customHeight="1" x14ac:dyDescent="0.3">
      <c r="A16" s="45" t="s">
        <v>16</v>
      </c>
    </row>
    <row r="17" spans="1:1" ht="17.25" customHeight="1" x14ac:dyDescent="0.3">
      <c r="A17" s="62" t="s">
        <v>17</v>
      </c>
    </row>
    <row r="18" spans="1:1" ht="23.25" customHeight="1" x14ac:dyDescent="0.3">
      <c r="A18" s="42" t="s">
        <v>18</v>
      </c>
    </row>
    <row r="19" spans="1:1" ht="17.25" customHeight="1" x14ac:dyDescent="0.3">
      <c r="A19" s="46" t="s">
        <v>19</v>
      </c>
    </row>
    <row r="20" spans="1:1" ht="23.25" customHeight="1" x14ac:dyDescent="0.3">
      <c r="A20" s="42" t="s">
        <v>20</v>
      </c>
    </row>
    <row r="21" spans="1:1" ht="17.25" customHeight="1" x14ac:dyDescent="0.3">
      <c r="A21" s="47" t="s">
        <v>21</v>
      </c>
    </row>
    <row r="22" spans="1:1" ht="32.25" customHeight="1" x14ac:dyDescent="0.3">
      <c r="A22" s="45" t="s">
        <v>22</v>
      </c>
    </row>
    <row r="23" spans="1:1" ht="17.25" customHeight="1" x14ac:dyDescent="0.3">
      <c r="A23" s="47" t="s">
        <v>23</v>
      </c>
    </row>
    <row r="24" spans="1:1" ht="32.25" customHeight="1" x14ac:dyDescent="0.3">
      <c r="A24" s="45" t="s">
        <v>24</v>
      </c>
    </row>
    <row r="25" spans="1:1" ht="17.25" customHeight="1" x14ac:dyDescent="0.3">
      <c r="A25" s="47" t="s">
        <v>25</v>
      </c>
    </row>
    <row r="26" spans="1:1" ht="17.25" customHeight="1" x14ac:dyDescent="0.3">
      <c r="A26" s="45" t="s">
        <v>26</v>
      </c>
    </row>
    <row r="27" spans="1:1" ht="17.25" customHeight="1" x14ac:dyDescent="0.3">
      <c r="A27" s="47" t="s">
        <v>27</v>
      </c>
    </row>
    <row r="28" spans="1:1" ht="32.25" customHeight="1" x14ac:dyDescent="0.3">
      <c r="A28" s="45" t="s">
        <v>28</v>
      </c>
    </row>
    <row r="29" spans="1:1" ht="32.25" customHeight="1" x14ac:dyDescent="0.3">
      <c r="A29" s="44" t="s">
        <v>29</v>
      </c>
    </row>
    <row r="30" spans="1:1" ht="17.25" customHeight="1" x14ac:dyDescent="0.3">
      <c r="A30" s="47" t="s">
        <v>30</v>
      </c>
    </row>
    <row r="31" spans="1:1" ht="32.25" customHeight="1" x14ac:dyDescent="0.3">
      <c r="A31" s="45" t="s">
        <v>31</v>
      </c>
    </row>
    <row r="32" spans="1:1" ht="32.25" customHeight="1" x14ac:dyDescent="0.3">
      <c r="A32" s="45" t="s">
        <v>32</v>
      </c>
    </row>
    <row r="33" spans="1:1" ht="32.25" customHeight="1" x14ac:dyDescent="0.3">
      <c r="A33" s="45" t="s">
        <v>33</v>
      </c>
    </row>
    <row r="34" spans="1:1" ht="22.5" customHeight="1" x14ac:dyDescent="0.3">
      <c r="A34" s="42" t="s">
        <v>34</v>
      </c>
    </row>
    <row r="35" spans="1:1" ht="17.25" customHeight="1" x14ac:dyDescent="0.3">
      <c r="A35" s="48" t="s">
        <v>35</v>
      </c>
    </row>
    <row r="36" spans="1:1" ht="17.25" customHeight="1" x14ac:dyDescent="0.3">
      <c r="A36" s="48" t="s">
        <v>36</v>
      </c>
    </row>
    <row r="37" spans="1:1" ht="17.25" customHeight="1" x14ac:dyDescent="0.3">
      <c r="A37" s="46" t="s">
        <v>37</v>
      </c>
    </row>
    <row r="38" spans="1:1" ht="32.25" customHeight="1" x14ac:dyDescent="0.3">
      <c r="A38" s="46" t="s">
        <v>38</v>
      </c>
    </row>
    <row r="39" spans="1:1" ht="32.25" customHeight="1" x14ac:dyDescent="0.3">
      <c r="A39" s="46" t="s">
        <v>39</v>
      </c>
    </row>
    <row r="40" spans="1:1" ht="17.25" customHeight="1" x14ac:dyDescent="0.3">
      <c r="A40" s="49" t="s">
        <v>40</v>
      </c>
    </row>
    <row r="41" spans="1:1" ht="32.25" customHeight="1" x14ac:dyDescent="0.3">
      <c r="A41" s="45" t="s">
        <v>41</v>
      </c>
    </row>
    <row r="42" spans="1:1" ht="32.25" customHeight="1" x14ac:dyDescent="0.3">
      <c r="A42" s="45" t="s">
        <v>42</v>
      </c>
    </row>
    <row r="43" spans="1:1" ht="32.25" customHeight="1" x14ac:dyDescent="0.3">
      <c r="A43" s="46" t="s">
        <v>43</v>
      </c>
    </row>
    <row r="44" spans="1:1" ht="17.25" customHeight="1" x14ac:dyDescent="0.3">
      <c r="A44" s="46" t="s">
        <v>44</v>
      </c>
    </row>
    <row r="45" spans="1:1" x14ac:dyDescent="0.3">
      <c r="A45" s="46" t="s">
        <v>45</v>
      </c>
    </row>
    <row r="46" spans="1:1" ht="22.5" customHeight="1" x14ac:dyDescent="0.3">
      <c r="A46" s="42" t="s">
        <v>46</v>
      </c>
    </row>
    <row r="47" spans="1:1" ht="17.25" customHeight="1" x14ac:dyDescent="0.3">
      <c r="A47" s="50" t="s">
        <v>47</v>
      </c>
    </row>
    <row r="48" spans="1:1" ht="17.25" customHeight="1" x14ac:dyDescent="0.3">
      <c r="A48" s="62" t="s">
        <v>48</v>
      </c>
    </row>
    <row r="49" spans="1:1" ht="17.25" customHeight="1" x14ac:dyDescent="0.3">
      <c r="A49" s="103"/>
    </row>
    <row r="50" spans="1:1" x14ac:dyDescent="0.3"/>
    <row r="52" spans="1:1" hidden="1" x14ac:dyDescent="0.3">
      <c r="A52" s="51"/>
    </row>
    <row r="53" spans="1:1" x14ac:dyDescent="0.3"/>
    <row r="54" spans="1:1" x14ac:dyDescent="0.3"/>
    <row r="55" spans="1:1" x14ac:dyDescent="0.3"/>
    <row r="56" spans="1:1" x14ac:dyDescent="0.3"/>
    <row r="57" spans="1:1" x14ac:dyDescent="0.3"/>
    <row r="58" spans="1:1" x14ac:dyDescent="0.3"/>
    <row r="59" spans="1:1" x14ac:dyDescent="0.3"/>
    <row r="60" spans="1:1" x14ac:dyDescent="0.3"/>
    <row r="61" spans="1:1" x14ac:dyDescent="0.3"/>
    <row r="62" spans="1:1" x14ac:dyDescent="0.3"/>
    <row r="63" spans="1:1" x14ac:dyDescent="0.3"/>
    <row r="64" spans="1:1" x14ac:dyDescent="0.3"/>
  </sheetData>
  <hyperlinks>
    <hyperlink ref="A17" r:id="rId1" xr:uid="{00000000-0004-0000-0000-000000000000}"/>
    <hyperlink ref="A47" r:id="rId2" display="mailto:info@data.govt.nz" xr:uid="{00000000-0004-0000-0000-000003000000}"/>
    <hyperlink ref="A48" r:id="rId3" display="They are posted on agency websites and linked to www.data.govt.nz. See: https://www.data.govt.nz/toolkit/how-do-i-add-or-update-our-chief-executive-expenses/" xr:uid="{00000000-0004-0000-0000-000007000000}"/>
    <hyperlink ref="A3" r:id="rId4" xr:uid="{B23B42EF-7CFC-4001-A1DA-9AAF1123E7DE}"/>
  </hyperlinks>
  <pageMargins left="0.70866141732283472" right="0.70866141732283472" top="0.74803149606299213" bottom="0.74803149606299213" header="0.31496062992125984" footer="0.31496062992125984"/>
  <pageSetup paperSize="8" orientation="landscape" r:id="rId5"/>
  <headerFooter>
    <oddHeader>&amp;C&amp;"Calibri"&amp;10&amp;K000000 IN-CONFIDENCE&amp;1#_x000D_</oddHeader>
    <oddFooter>&amp;LCE Expense Disclosure Workbook 2018&amp;RWorksheet - Guidance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6"/>
  <sheetViews>
    <sheetView zoomScaleNormal="100" workbookViewId="0">
      <selection activeCell="B14" sqref="B14"/>
    </sheetView>
  </sheetViews>
  <sheetFormatPr defaultColWidth="0" defaultRowHeight="12.5" zeroHeight="1" x14ac:dyDescent="0.25"/>
  <cols>
    <col min="1" max="1" width="35.54296875" customWidth="1"/>
    <col min="2" max="2" width="21.54296875" customWidth="1"/>
    <col min="3" max="3" width="33.54296875" customWidth="1"/>
    <col min="4" max="4" width="4.453125" customWidth="1"/>
    <col min="5" max="5" width="29" customWidth="1"/>
    <col min="6" max="6" width="19" customWidth="1"/>
    <col min="7" max="7" width="42" customWidth="1"/>
    <col min="8" max="11" width="9.1796875" hidden="1" customWidth="1"/>
    <col min="12" max="16384" width="9.1796875" hidden="1"/>
  </cols>
  <sheetData>
    <row r="1" spans="1:11" ht="26.25" customHeight="1" x14ac:dyDescent="0.25">
      <c r="A1" s="146" t="s">
        <v>49</v>
      </c>
      <c r="B1" s="146"/>
      <c r="C1" s="146"/>
      <c r="D1" s="146"/>
      <c r="E1" s="146"/>
      <c r="F1" s="146"/>
      <c r="G1" s="17"/>
      <c r="H1" s="17"/>
      <c r="I1" s="17"/>
      <c r="J1" s="17"/>
      <c r="K1" s="17"/>
    </row>
    <row r="2" spans="1:11" ht="21" customHeight="1" x14ac:dyDescent="0.25">
      <c r="A2" s="3" t="s">
        <v>50</v>
      </c>
      <c r="B2" s="177" t="s">
        <v>51</v>
      </c>
      <c r="C2" s="177"/>
      <c r="D2" s="177"/>
      <c r="E2" s="177"/>
      <c r="F2" s="177"/>
      <c r="G2" s="17"/>
      <c r="H2" s="17"/>
      <c r="I2" s="17"/>
      <c r="J2" s="17"/>
      <c r="K2" s="17"/>
    </row>
    <row r="3" spans="1:11" ht="15.5" x14ac:dyDescent="0.25">
      <c r="A3" s="3" t="s">
        <v>52</v>
      </c>
      <c r="B3" s="177" t="s">
        <v>53</v>
      </c>
      <c r="C3" s="177"/>
      <c r="D3" s="177"/>
      <c r="E3" s="177"/>
      <c r="F3" s="177"/>
      <c r="G3" s="17"/>
      <c r="H3" s="17"/>
      <c r="I3" s="17"/>
      <c r="J3" s="17"/>
      <c r="K3" s="17"/>
    </row>
    <row r="4" spans="1:11" ht="21" customHeight="1" x14ac:dyDescent="0.25">
      <c r="A4" s="3" t="s">
        <v>54</v>
      </c>
      <c r="B4" s="178">
        <v>45474</v>
      </c>
      <c r="C4" s="178"/>
      <c r="D4" s="178"/>
      <c r="E4" s="178"/>
      <c r="F4" s="178"/>
      <c r="G4" s="17"/>
      <c r="H4" s="17"/>
      <c r="I4" s="17"/>
      <c r="J4" s="17"/>
      <c r="K4" s="17"/>
    </row>
    <row r="5" spans="1:11" ht="21" customHeight="1" x14ac:dyDescent="0.25">
      <c r="A5" s="3" t="s">
        <v>55</v>
      </c>
      <c r="B5" s="178">
        <v>45838</v>
      </c>
      <c r="C5" s="178"/>
      <c r="D5" s="178"/>
      <c r="E5" s="178"/>
      <c r="F5" s="178"/>
      <c r="G5" s="17"/>
      <c r="H5" s="17"/>
      <c r="I5" s="17"/>
      <c r="J5" s="17"/>
      <c r="K5" s="17"/>
    </row>
    <row r="6" spans="1:11" ht="21" customHeight="1" x14ac:dyDescent="0.25">
      <c r="A6" s="3" t="s">
        <v>56</v>
      </c>
      <c r="B6" s="145" t="s">
        <v>278</v>
      </c>
      <c r="C6" s="145"/>
      <c r="D6" s="145"/>
      <c r="E6" s="145"/>
      <c r="F6" s="145"/>
      <c r="G6" s="23"/>
      <c r="H6" s="17"/>
      <c r="I6" s="17"/>
      <c r="J6" s="17"/>
      <c r="K6" s="17"/>
    </row>
    <row r="7" spans="1:11" ht="31" x14ac:dyDescent="0.25">
      <c r="A7" s="3" t="s">
        <v>57</v>
      </c>
      <c r="B7" s="163" t="s">
        <v>90</v>
      </c>
      <c r="C7" s="163"/>
      <c r="D7" s="163"/>
      <c r="E7" s="163"/>
      <c r="F7" s="163"/>
      <c r="G7" s="23"/>
      <c r="H7" s="17"/>
      <c r="I7" s="17"/>
      <c r="J7" s="17"/>
      <c r="K7" s="17"/>
    </row>
    <row r="8" spans="1:11" ht="25.5" customHeight="1" x14ac:dyDescent="0.25">
      <c r="A8" s="3" t="s">
        <v>59</v>
      </c>
      <c r="B8" s="163" t="s">
        <v>275</v>
      </c>
      <c r="C8" s="163"/>
      <c r="D8" s="163"/>
      <c r="E8" s="163"/>
      <c r="F8" s="163"/>
      <c r="G8" s="23"/>
      <c r="H8" s="17"/>
      <c r="I8" s="17"/>
      <c r="J8" s="17"/>
      <c r="K8" s="17"/>
    </row>
    <row r="9" spans="1:11" ht="66.75" customHeight="1" x14ac:dyDescent="0.25">
      <c r="A9" s="144" t="s">
        <v>61</v>
      </c>
      <c r="B9" s="144"/>
      <c r="C9" s="144"/>
      <c r="D9" s="144"/>
      <c r="E9" s="144"/>
      <c r="F9" s="144"/>
      <c r="G9" s="23"/>
      <c r="H9" s="17"/>
      <c r="I9" s="17"/>
      <c r="J9" s="17"/>
      <c r="K9" s="17"/>
    </row>
    <row r="10" spans="1:11" s="89" customFormat="1" ht="36" customHeight="1" x14ac:dyDescent="0.3">
      <c r="A10" s="83" t="s">
        <v>62</v>
      </c>
      <c r="B10" s="84" t="s">
        <v>63</v>
      </c>
      <c r="C10" s="84" t="s">
        <v>64</v>
      </c>
      <c r="D10" s="85"/>
      <c r="E10" s="86" t="s">
        <v>30</v>
      </c>
      <c r="F10" s="87" t="s">
        <v>65</v>
      </c>
      <c r="G10" s="88"/>
      <c r="H10" s="88"/>
      <c r="I10" s="88"/>
      <c r="J10" s="88"/>
      <c r="K10" s="88"/>
    </row>
    <row r="11" spans="1:11" ht="27.75" customHeight="1" x14ac:dyDescent="0.35">
      <c r="A11" s="8" t="s">
        <v>66</v>
      </c>
      <c r="B11" s="56">
        <f>B15+B16+B17</f>
        <v>26442.399999999998</v>
      </c>
      <c r="C11" s="63" t="str">
        <f>IF(Travel!B6="",A34,Travel!B6)</f>
        <v>Figures exclude GST</v>
      </c>
      <c r="D11" s="6" t="s">
        <v>276</v>
      </c>
      <c r="E11" s="8" t="s">
        <v>67</v>
      </c>
      <c r="F11" s="33">
        <f>'Gifts and benefits'!C16</f>
        <v>4</v>
      </c>
      <c r="G11" s="29"/>
      <c r="H11" s="29"/>
      <c r="I11" s="29"/>
      <c r="J11" s="29"/>
      <c r="K11" s="29"/>
    </row>
    <row r="12" spans="1:11" ht="27.75" customHeight="1" x14ac:dyDescent="0.35">
      <c r="A12" s="8" t="s">
        <v>25</v>
      </c>
      <c r="B12" s="56">
        <f>Hospitality!B25</f>
        <v>0</v>
      </c>
      <c r="C12" s="63" t="s">
        <v>277</v>
      </c>
      <c r="D12" s="6"/>
      <c r="E12" s="8" t="s">
        <v>68</v>
      </c>
      <c r="F12" s="33">
        <f>'Gifts and benefits'!C17</f>
        <v>3</v>
      </c>
      <c r="G12" s="29"/>
      <c r="H12" s="29"/>
      <c r="I12" s="29"/>
      <c r="J12" s="29"/>
      <c r="K12" s="29"/>
    </row>
    <row r="13" spans="1:11" ht="27.75" customHeight="1" x14ac:dyDescent="0.25">
      <c r="A13" s="8" t="s">
        <v>69</v>
      </c>
      <c r="B13" s="56">
        <v>480</v>
      </c>
      <c r="C13" s="63" t="s">
        <v>277</v>
      </c>
      <c r="D13" s="6"/>
      <c r="E13" s="8" t="s">
        <v>70</v>
      </c>
      <c r="F13" s="33">
        <f>'Gifts and benefits'!C18</f>
        <v>1</v>
      </c>
      <c r="G13" s="17"/>
      <c r="H13" s="17"/>
      <c r="I13" s="17"/>
      <c r="J13" s="17"/>
      <c r="K13" s="17"/>
    </row>
    <row r="14" spans="1:11" ht="12.75" customHeight="1" x14ac:dyDescent="0.25">
      <c r="A14" s="7"/>
      <c r="B14" s="57"/>
      <c r="C14" s="64"/>
      <c r="D14" s="34"/>
      <c r="E14" s="6"/>
      <c r="F14" s="35"/>
      <c r="G14" s="17"/>
      <c r="H14" s="17"/>
      <c r="I14" s="17"/>
      <c r="J14" s="17"/>
      <c r="K14" s="17"/>
    </row>
    <row r="15" spans="1:11" ht="27.75" customHeight="1" x14ac:dyDescent="0.25">
      <c r="A15" s="9" t="s">
        <v>71</v>
      </c>
      <c r="B15" s="58">
        <f>Travel!B27</f>
        <v>19043.499999999996</v>
      </c>
      <c r="C15" s="65" t="str">
        <f>C11</f>
        <v>Figures exclude GST</v>
      </c>
      <c r="D15" s="6"/>
      <c r="E15" s="6"/>
      <c r="F15" s="35"/>
      <c r="G15" s="17"/>
      <c r="H15" s="17"/>
      <c r="I15" s="17"/>
      <c r="J15" s="17"/>
      <c r="K15" s="17"/>
    </row>
    <row r="16" spans="1:11" ht="27.75" customHeight="1" x14ac:dyDescent="0.25">
      <c r="A16" s="9" t="s">
        <v>72</v>
      </c>
      <c r="B16" s="58">
        <f>Travel!B63</f>
        <v>6177.6100000000015</v>
      </c>
      <c r="C16" s="65" t="str">
        <f>C11</f>
        <v>Figures exclude GST</v>
      </c>
      <c r="D16" s="36"/>
      <c r="E16" s="6"/>
      <c r="F16" s="37"/>
      <c r="G16" s="17"/>
      <c r="H16" s="17"/>
      <c r="I16" s="17"/>
      <c r="J16" s="17"/>
      <c r="K16" s="17"/>
    </row>
    <row r="17" spans="1:11" ht="27.75" customHeight="1" x14ac:dyDescent="0.25">
      <c r="A17" s="9" t="s">
        <v>73</v>
      </c>
      <c r="B17" s="58">
        <f>Travel!B94</f>
        <v>1221.29</v>
      </c>
      <c r="C17" s="65" t="str">
        <f>C11</f>
        <v>Figures exclude GST</v>
      </c>
      <c r="D17" s="6"/>
      <c r="E17" s="6"/>
      <c r="F17" s="37"/>
      <c r="G17" s="17"/>
      <c r="H17" s="17"/>
      <c r="I17" s="17"/>
      <c r="J17" s="17"/>
      <c r="K17" s="17"/>
    </row>
    <row r="18" spans="1:11" ht="27.75" customHeight="1" x14ac:dyDescent="0.3">
      <c r="A18" s="17"/>
      <c r="B18" s="19"/>
      <c r="C18" s="17"/>
      <c r="D18" s="5"/>
      <c r="E18" s="5"/>
      <c r="F18" s="28"/>
      <c r="G18" s="17"/>
      <c r="H18" s="17"/>
      <c r="I18" s="17"/>
      <c r="J18" s="17"/>
      <c r="K18" s="17"/>
    </row>
    <row r="19" spans="1:11" ht="13" x14ac:dyDescent="0.3">
      <c r="A19" s="18" t="s">
        <v>74</v>
      </c>
      <c r="B19" s="19"/>
      <c r="C19" s="17"/>
      <c r="D19" s="17"/>
      <c r="E19" s="17"/>
      <c r="F19" s="17"/>
      <c r="G19" s="17"/>
      <c r="H19" s="17"/>
      <c r="I19" s="17"/>
      <c r="J19" s="17"/>
      <c r="K19" s="17"/>
    </row>
    <row r="20" spans="1:11" x14ac:dyDescent="0.25">
      <c r="A20" s="20" t="s">
        <v>75</v>
      </c>
      <c r="D20" s="17"/>
      <c r="E20" s="17"/>
      <c r="F20" s="17"/>
      <c r="G20" s="17"/>
      <c r="H20" s="17"/>
      <c r="I20" s="17"/>
      <c r="J20" s="17"/>
      <c r="K20" s="17"/>
    </row>
    <row r="21" spans="1:11" ht="12.65" customHeight="1" x14ac:dyDescent="0.25">
      <c r="A21" s="20" t="s">
        <v>76</v>
      </c>
      <c r="D21" s="17"/>
      <c r="E21" s="17"/>
      <c r="F21" s="17"/>
      <c r="G21" s="17"/>
      <c r="H21" s="17"/>
      <c r="I21" s="17"/>
      <c r="J21" s="17"/>
      <c r="K21" s="17"/>
    </row>
    <row r="22" spans="1:11" ht="12.65" customHeight="1" x14ac:dyDescent="0.25">
      <c r="A22" s="20" t="s">
        <v>77</v>
      </c>
      <c r="D22" s="17"/>
      <c r="E22" s="17"/>
      <c r="F22" s="17"/>
      <c r="G22" s="17"/>
      <c r="H22" s="17"/>
      <c r="I22" s="17"/>
      <c r="J22" s="17"/>
      <c r="K22" s="17"/>
    </row>
    <row r="23" spans="1:11" ht="12.65" customHeight="1" x14ac:dyDescent="0.25">
      <c r="A23" s="20" t="s">
        <v>78</v>
      </c>
      <c r="D23" s="17"/>
      <c r="E23" s="17"/>
      <c r="F23" s="17"/>
      <c r="G23" s="17"/>
      <c r="H23" s="17"/>
      <c r="I23" s="17"/>
      <c r="J23" s="17"/>
      <c r="K23" s="17"/>
    </row>
    <row r="24" spans="1:11" x14ac:dyDescent="0.25">
      <c r="A24" s="26"/>
      <c r="B24" s="17"/>
      <c r="C24" s="17"/>
      <c r="D24" s="17"/>
      <c r="E24" s="17"/>
      <c r="F24" s="17"/>
      <c r="G24" s="17"/>
      <c r="H24" s="17"/>
      <c r="I24" s="17"/>
      <c r="J24" s="17"/>
      <c r="K24" s="17"/>
    </row>
    <row r="25" spans="1:11" ht="13" hidden="1" x14ac:dyDescent="0.3">
      <c r="A25" s="12" t="s">
        <v>79</v>
      </c>
      <c r="B25" s="13"/>
      <c r="C25" s="13"/>
      <c r="D25" s="13"/>
      <c r="E25" s="13"/>
      <c r="F25" s="13"/>
      <c r="G25" s="17"/>
      <c r="H25" s="17"/>
      <c r="I25" s="17"/>
      <c r="J25" s="17"/>
      <c r="K25" s="17"/>
    </row>
    <row r="26" spans="1:11" ht="12.75" hidden="1" customHeight="1" x14ac:dyDescent="0.25">
      <c r="A26" s="11" t="s">
        <v>80</v>
      </c>
      <c r="B26" s="4"/>
      <c r="C26" s="4"/>
      <c r="D26" s="11"/>
      <c r="E26" s="11"/>
      <c r="F26" s="11"/>
      <c r="G26" s="17"/>
      <c r="H26" s="17"/>
      <c r="I26" s="17"/>
      <c r="J26" s="17"/>
      <c r="K26" s="17"/>
    </row>
    <row r="27" spans="1:11" hidden="1" x14ac:dyDescent="0.25">
      <c r="A27" s="10" t="s">
        <v>81</v>
      </c>
      <c r="B27" s="10"/>
      <c r="C27" s="10"/>
      <c r="D27" s="10"/>
      <c r="E27" s="10"/>
      <c r="F27" s="10"/>
      <c r="G27" s="17"/>
      <c r="H27" s="17"/>
      <c r="I27" s="17"/>
      <c r="J27" s="17"/>
      <c r="K27" s="17"/>
    </row>
    <row r="28" spans="1:11" hidden="1" x14ac:dyDescent="0.25">
      <c r="A28" s="10" t="s">
        <v>82</v>
      </c>
      <c r="B28" s="10"/>
      <c r="C28" s="10"/>
      <c r="D28" s="10"/>
      <c r="E28" s="10"/>
      <c r="F28" s="10"/>
      <c r="G28" s="17"/>
      <c r="H28" s="17"/>
      <c r="I28" s="17"/>
      <c r="J28" s="17"/>
      <c r="K28" s="17"/>
    </row>
    <row r="29" spans="1:11" hidden="1" x14ac:dyDescent="0.25">
      <c r="A29" s="11" t="s">
        <v>83</v>
      </c>
      <c r="B29" s="11"/>
      <c r="C29" s="11"/>
      <c r="D29" s="11"/>
      <c r="E29" s="11"/>
      <c r="F29" s="11"/>
      <c r="G29" s="17"/>
      <c r="H29" s="17"/>
      <c r="I29" s="17"/>
      <c r="J29" s="17"/>
      <c r="K29" s="17"/>
    </row>
    <row r="30" spans="1:11" hidden="1" x14ac:dyDescent="0.25">
      <c r="A30" s="11" t="s">
        <v>84</v>
      </c>
      <c r="B30" s="11"/>
      <c r="C30" s="11"/>
      <c r="D30" s="11"/>
      <c r="E30" s="11"/>
      <c r="F30" s="11"/>
      <c r="G30" s="17"/>
      <c r="H30" s="17"/>
      <c r="I30" s="17"/>
      <c r="J30" s="17"/>
      <c r="K30" s="17"/>
    </row>
    <row r="31" spans="1:11" hidden="1" x14ac:dyDescent="0.25">
      <c r="A31" s="10" t="s">
        <v>85</v>
      </c>
      <c r="B31" s="10"/>
      <c r="C31" s="10"/>
      <c r="D31" s="10"/>
      <c r="E31" s="10"/>
      <c r="F31" s="10"/>
      <c r="G31" s="17"/>
      <c r="H31" s="17"/>
      <c r="I31" s="17"/>
      <c r="J31" s="17"/>
      <c r="K31" s="17"/>
    </row>
    <row r="32" spans="1:11" hidden="1" x14ac:dyDescent="0.25">
      <c r="A32" s="10" t="s">
        <v>86</v>
      </c>
      <c r="B32" s="10"/>
      <c r="C32" s="10"/>
      <c r="D32" s="10"/>
      <c r="E32" s="10"/>
      <c r="F32" s="10"/>
      <c r="G32" s="17"/>
      <c r="H32" s="17"/>
      <c r="I32" s="17"/>
      <c r="J32" s="17"/>
      <c r="K32" s="17"/>
    </row>
    <row r="33" spans="1:11" hidden="1" x14ac:dyDescent="0.25">
      <c r="A33" s="10" t="s">
        <v>87</v>
      </c>
      <c r="B33" s="10"/>
      <c r="C33" s="10"/>
      <c r="D33" s="10"/>
      <c r="E33" s="10"/>
      <c r="F33" s="10"/>
      <c r="G33" s="17"/>
      <c r="H33" s="17"/>
      <c r="I33" s="17"/>
      <c r="J33" s="17"/>
      <c r="K33" s="17"/>
    </row>
    <row r="34" spans="1:11" hidden="1" x14ac:dyDescent="0.25">
      <c r="A34" s="11" t="s">
        <v>88</v>
      </c>
      <c r="B34" s="11"/>
      <c r="C34" s="11"/>
      <c r="D34" s="11"/>
      <c r="E34" s="11"/>
      <c r="F34" s="11"/>
      <c r="G34" s="17"/>
      <c r="H34" s="17"/>
      <c r="I34" s="17"/>
      <c r="J34" s="17"/>
      <c r="K34" s="17"/>
    </row>
    <row r="35" spans="1:11" hidden="1" x14ac:dyDescent="0.25">
      <c r="A35" s="11" t="s">
        <v>89</v>
      </c>
      <c r="B35" s="11"/>
      <c r="C35" s="11"/>
      <c r="D35" s="11"/>
      <c r="E35" s="11"/>
      <c r="F35" s="11"/>
      <c r="G35" s="17"/>
      <c r="H35" s="17"/>
      <c r="I35" s="17"/>
      <c r="J35" s="17"/>
      <c r="K35" s="17"/>
    </row>
    <row r="36" spans="1:11" hidden="1" x14ac:dyDescent="0.25">
      <c r="A36" s="10" t="s">
        <v>58</v>
      </c>
      <c r="B36" s="60"/>
      <c r="C36" s="60"/>
      <c r="D36" s="60"/>
      <c r="E36" s="60"/>
      <c r="F36" s="60"/>
      <c r="G36" s="17"/>
      <c r="H36" s="17"/>
      <c r="I36" s="17"/>
      <c r="J36" s="17"/>
      <c r="K36" s="17"/>
    </row>
    <row r="37" spans="1:11" hidden="1" x14ac:dyDescent="0.25">
      <c r="A37" s="10" t="s">
        <v>90</v>
      </c>
      <c r="B37" s="60"/>
      <c r="C37" s="60"/>
      <c r="D37" s="60"/>
      <c r="E37" s="60"/>
      <c r="F37" s="60"/>
      <c r="G37" s="17"/>
      <c r="H37" s="17"/>
      <c r="I37" s="17"/>
      <c r="J37" s="17"/>
      <c r="K37" s="17"/>
    </row>
    <row r="38" spans="1:11" hidden="1" x14ac:dyDescent="0.25">
      <c r="A38" s="10" t="s">
        <v>60</v>
      </c>
      <c r="B38" s="60"/>
      <c r="C38" s="60"/>
      <c r="D38" s="60"/>
      <c r="E38" s="60"/>
      <c r="F38" s="60"/>
      <c r="G38" s="17"/>
      <c r="H38" s="17"/>
      <c r="I38" s="17"/>
      <c r="J38" s="17"/>
      <c r="K38" s="17"/>
    </row>
    <row r="39" spans="1:11" hidden="1" x14ac:dyDescent="0.25">
      <c r="A39" s="11" t="s">
        <v>91</v>
      </c>
      <c r="B39" s="4"/>
      <c r="C39" s="4"/>
      <c r="D39" s="4"/>
      <c r="E39" s="4"/>
      <c r="F39" s="4"/>
      <c r="G39" s="17"/>
      <c r="H39" s="17"/>
      <c r="I39" s="17"/>
      <c r="J39" s="17"/>
      <c r="K39" s="17"/>
    </row>
    <row r="40" spans="1:11" hidden="1" x14ac:dyDescent="0.25">
      <c r="A40" s="4" t="s">
        <v>92</v>
      </c>
      <c r="B40" s="4"/>
      <c r="C40" s="4"/>
      <c r="D40" s="4"/>
      <c r="E40" s="4"/>
      <c r="F40" s="4"/>
      <c r="G40" s="17"/>
      <c r="H40" s="17"/>
      <c r="I40" s="17"/>
      <c r="J40" s="17"/>
      <c r="K40" s="17"/>
    </row>
    <row r="41" spans="1:11" hidden="1" x14ac:dyDescent="0.25">
      <c r="A41" s="4" t="s">
        <v>93</v>
      </c>
      <c r="B41" s="4"/>
      <c r="C41" s="4"/>
      <c r="D41" s="4"/>
      <c r="E41" s="4"/>
      <c r="F41" s="4"/>
      <c r="G41" s="17"/>
      <c r="H41" s="17"/>
      <c r="I41" s="17"/>
      <c r="J41" s="17"/>
      <c r="K41" s="17"/>
    </row>
    <row r="42" spans="1:11" hidden="1" x14ac:dyDescent="0.25">
      <c r="A42" s="4" t="s">
        <v>94</v>
      </c>
      <c r="B42" s="4"/>
      <c r="C42" s="4"/>
      <c r="D42" s="4"/>
      <c r="E42" s="4"/>
      <c r="F42" s="4"/>
      <c r="G42" s="17"/>
      <c r="H42" s="17"/>
      <c r="I42" s="17"/>
      <c r="J42" s="17"/>
      <c r="K42" s="17"/>
    </row>
    <row r="43" spans="1:11" hidden="1" x14ac:dyDescent="0.25">
      <c r="A43" s="4" t="s">
        <v>95</v>
      </c>
      <c r="B43" s="4"/>
      <c r="C43" s="4"/>
      <c r="D43" s="4"/>
      <c r="E43" s="4"/>
      <c r="F43" s="4"/>
      <c r="G43" s="17"/>
      <c r="H43" s="17"/>
      <c r="I43" s="17"/>
      <c r="J43" s="17"/>
      <c r="K43" s="17"/>
    </row>
    <row r="44" spans="1:11" hidden="1" x14ac:dyDescent="0.25">
      <c r="A44" s="4" t="s">
        <v>96</v>
      </c>
      <c r="B44" s="4"/>
      <c r="C44" s="4"/>
      <c r="D44" s="4"/>
      <c r="E44" s="4"/>
      <c r="F44" s="4"/>
      <c r="G44" s="17"/>
      <c r="H44" s="17"/>
      <c r="I44" s="17"/>
      <c r="J44" s="17"/>
      <c r="K44" s="17"/>
    </row>
    <row r="45" spans="1:11" hidden="1" x14ac:dyDescent="0.25">
      <c r="A45" s="61" t="s">
        <v>97</v>
      </c>
      <c r="B45" s="60"/>
      <c r="C45" s="60"/>
      <c r="D45" s="60"/>
      <c r="E45" s="60"/>
      <c r="F45" s="60"/>
      <c r="G45" s="17"/>
      <c r="H45" s="17"/>
      <c r="I45" s="17"/>
      <c r="J45" s="17"/>
      <c r="K45" s="17"/>
    </row>
    <row r="46" spans="1:11" hidden="1" x14ac:dyDescent="0.25">
      <c r="A46" s="60" t="s">
        <v>98</v>
      </c>
      <c r="B46" s="60"/>
      <c r="C46" s="60"/>
      <c r="D46" s="60"/>
      <c r="E46" s="60"/>
      <c r="F46" s="60"/>
      <c r="G46" s="17"/>
      <c r="H46" s="17"/>
      <c r="I46" s="17"/>
      <c r="J46" s="17"/>
      <c r="K46" s="17"/>
    </row>
    <row r="47" spans="1:11" hidden="1" x14ac:dyDescent="0.25">
      <c r="A47" s="38">
        <v>-20000</v>
      </c>
      <c r="B47" s="4"/>
      <c r="C47" s="4"/>
      <c r="D47" s="4"/>
      <c r="E47" s="4"/>
      <c r="F47" s="4"/>
      <c r="G47" s="17"/>
      <c r="H47" s="17"/>
      <c r="I47" s="17"/>
      <c r="J47" s="17"/>
      <c r="K47" s="17"/>
    </row>
    <row r="48" spans="1:11" ht="25" hidden="1" x14ac:dyDescent="0.25">
      <c r="A48" s="77" t="s">
        <v>99</v>
      </c>
      <c r="B48" s="60"/>
      <c r="C48" s="60"/>
      <c r="D48" s="60"/>
      <c r="E48" s="60"/>
      <c r="F48" s="60"/>
      <c r="G48" s="17"/>
      <c r="H48" s="17"/>
      <c r="I48" s="17"/>
      <c r="J48" s="17"/>
      <c r="K48" s="17"/>
    </row>
    <row r="49" spans="1:11" ht="25" hidden="1" x14ac:dyDescent="0.25">
      <c r="A49" s="77" t="s">
        <v>100</v>
      </c>
      <c r="B49" s="60"/>
      <c r="C49" s="60"/>
      <c r="D49" s="60"/>
      <c r="E49" s="60"/>
      <c r="F49" s="60"/>
      <c r="G49" s="17"/>
      <c r="H49" s="17"/>
      <c r="I49" s="17"/>
      <c r="J49" s="17"/>
      <c r="K49" s="17"/>
    </row>
    <row r="50" spans="1:11" ht="25" hidden="1" x14ac:dyDescent="0.25">
      <c r="A50" s="78" t="s">
        <v>101</v>
      </c>
      <c r="B50" s="4"/>
      <c r="C50" s="4"/>
      <c r="D50" s="4"/>
      <c r="E50" s="4"/>
      <c r="F50" s="4"/>
      <c r="G50" s="17"/>
      <c r="H50" s="17"/>
      <c r="I50" s="17"/>
      <c r="J50" s="17"/>
      <c r="K50" s="17"/>
    </row>
    <row r="51" spans="1:11" ht="25" hidden="1" x14ac:dyDescent="0.25">
      <c r="A51" s="78" t="s">
        <v>102</v>
      </c>
      <c r="B51" s="4"/>
      <c r="C51" s="4"/>
      <c r="D51" s="4"/>
      <c r="E51" s="4"/>
      <c r="F51" s="4"/>
      <c r="G51" s="17"/>
      <c r="H51" s="17"/>
      <c r="I51" s="17"/>
      <c r="J51" s="17"/>
      <c r="K51" s="17"/>
    </row>
    <row r="52" spans="1:11" ht="37.5" hidden="1" x14ac:dyDescent="0.3">
      <c r="A52" s="78" t="s">
        <v>103</v>
      </c>
      <c r="B52" s="70"/>
      <c r="C52" s="70"/>
      <c r="D52" s="70"/>
      <c r="E52" s="11"/>
      <c r="F52" s="11"/>
      <c r="G52" s="17"/>
      <c r="H52" s="17"/>
      <c r="I52" s="17"/>
      <c r="J52" s="17"/>
      <c r="K52" s="17"/>
    </row>
    <row r="53" spans="1:11" ht="13" hidden="1" x14ac:dyDescent="0.3">
      <c r="A53" s="75" t="s">
        <v>104</v>
      </c>
      <c r="B53" s="69"/>
      <c r="C53" s="69"/>
      <c r="D53" s="69"/>
      <c r="E53" s="10"/>
      <c r="F53" s="10" t="b">
        <v>1</v>
      </c>
      <c r="G53" s="17"/>
      <c r="H53" s="17"/>
      <c r="I53" s="17"/>
      <c r="J53" s="17"/>
      <c r="K53" s="17"/>
    </row>
    <row r="54" spans="1:11" ht="13" hidden="1" x14ac:dyDescent="0.3">
      <c r="A54" s="76" t="s">
        <v>105</v>
      </c>
      <c r="B54" s="75"/>
      <c r="C54" s="75"/>
      <c r="D54" s="75"/>
      <c r="E54" s="10"/>
      <c r="F54" s="10" t="b">
        <v>0</v>
      </c>
      <c r="G54" s="17"/>
      <c r="H54" s="17"/>
      <c r="I54" s="17"/>
      <c r="J54" s="17"/>
      <c r="K54" s="17"/>
    </row>
    <row r="55" spans="1:11" ht="13" hidden="1" x14ac:dyDescent="0.25">
      <c r="A55" s="79"/>
      <c r="B55" s="71">
        <f>COUNT(Travel!B12:B26)</f>
        <v>15</v>
      </c>
      <c r="C55" s="71"/>
      <c r="D55" s="71">
        <f>COUNTIF(Travel!D12:D26,"*")</f>
        <v>15</v>
      </c>
      <c r="E55" s="72"/>
      <c r="F55" s="72" t="b">
        <f>MIN(B55,D55)=MAX(B55,D55)</f>
        <v>1</v>
      </c>
      <c r="G55" s="17"/>
      <c r="H55" s="17"/>
      <c r="I55" s="17"/>
      <c r="J55" s="17"/>
      <c r="K55" s="17"/>
    </row>
    <row r="56" spans="1:11" ht="13" hidden="1" x14ac:dyDescent="0.25">
      <c r="A56" s="79" t="s">
        <v>106</v>
      </c>
      <c r="B56" s="71">
        <f>COUNT(Travel!B31:B62)</f>
        <v>32</v>
      </c>
      <c r="C56" s="71"/>
      <c r="D56" s="71">
        <f>COUNTIF(Travel!D31:D62,"*")</f>
        <v>32</v>
      </c>
      <c r="E56" s="72"/>
      <c r="F56" s="72" t="b">
        <f>MIN(B56,D56)=MAX(B56,D56)</f>
        <v>1</v>
      </c>
    </row>
    <row r="57" spans="1:11" ht="13" hidden="1" x14ac:dyDescent="0.3">
      <c r="A57" s="80"/>
      <c r="B57" s="71">
        <f>COUNT(Travel!B71:B93)</f>
        <v>23</v>
      </c>
      <c r="C57" s="71"/>
      <c r="D57" s="71">
        <f>COUNTIF(Travel!D77:D93,"*")</f>
        <v>17</v>
      </c>
      <c r="E57" s="72"/>
      <c r="F57" s="72" t="b">
        <f>MIN(B57,D57)=MAX(B57,D57)</f>
        <v>0</v>
      </c>
    </row>
    <row r="58" spans="1:11" ht="13" hidden="1" x14ac:dyDescent="0.3">
      <c r="A58" s="81" t="s">
        <v>107</v>
      </c>
      <c r="B58" s="73">
        <f>COUNT(Hospitality!B11:B24)</f>
        <v>0</v>
      </c>
      <c r="C58" s="73"/>
      <c r="D58" s="73">
        <f>COUNTIF(Hospitality!D11:D24,"*")</f>
        <v>0</v>
      </c>
      <c r="E58" s="74"/>
      <c r="F58" s="74" t="b">
        <f>MIN(B58,D58)=MAX(B58,D58)</f>
        <v>1</v>
      </c>
    </row>
    <row r="59" spans="1:11" ht="13" hidden="1" x14ac:dyDescent="0.3">
      <c r="A59" s="82" t="s">
        <v>108</v>
      </c>
      <c r="B59" s="72">
        <f>COUNT('All other expenses'!B11:B24)</f>
        <v>0</v>
      </c>
      <c r="C59" s="72"/>
      <c r="D59" s="72">
        <f>COUNTIF('All other expenses'!D11:D24,"*")</f>
        <v>0</v>
      </c>
      <c r="E59" s="72"/>
      <c r="F59" s="72" t="b">
        <f>MIN(B59,D59)=MAX(B59,D59)</f>
        <v>1</v>
      </c>
    </row>
    <row r="60" spans="1:11" ht="13" hidden="1" x14ac:dyDescent="0.3">
      <c r="A60" s="81" t="s">
        <v>109</v>
      </c>
      <c r="B60" s="73">
        <f>COUNTIF('Gifts and benefits'!B11:B15,"*")</f>
        <v>4</v>
      </c>
      <c r="C60" s="73">
        <f>COUNTIF('Gifts and benefits'!C11:C15,"*")</f>
        <v>4</v>
      </c>
      <c r="D60" s="73"/>
      <c r="E60" s="73">
        <f>COUNTA('Gifts and benefits'!E11:E15)</f>
        <v>4</v>
      </c>
      <c r="F60" s="74" t="b">
        <f>MIN(B60,C60,E60)=MAX(B60,C60,E60)</f>
        <v>1</v>
      </c>
    </row>
    <row r="61" spans="1:11" x14ac:dyDescent="0.25"/>
    <row r="65" customFormat="1" hidden="1" x14ac:dyDescent="0.25"/>
    <row r="66" customFormat="1" hidden="1" x14ac:dyDescent="0.25"/>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Header>&amp;C&amp;"Calibri"&amp;10&amp;K000000 IN-CONFIDENCE&amp;1#_x000D_</oddHeader>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178"/>
  <sheetViews>
    <sheetView topLeftCell="A65" zoomScaleNormal="100" workbookViewId="0">
      <selection activeCell="C73" sqref="C73"/>
    </sheetView>
  </sheetViews>
  <sheetFormatPr defaultColWidth="0" defaultRowHeight="12.5" zeroHeight="1" x14ac:dyDescent="0.25"/>
  <cols>
    <col min="1" max="1" width="35.54296875" customWidth="1"/>
    <col min="2" max="2" width="14.453125" style="118" customWidth="1"/>
    <col min="3" max="3" width="71.453125" customWidth="1"/>
    <col min="4" max="4" width="50" customWidth="1"/>
    <col min="5" max="5" width="21.453125" customWidth="1"/>
    <col min="6" max="6" width="37.54296875" customWidth="1"/>
    <col min="7" max="9" width="9.1796875" hidden="1" customWidth="1"/>
    <col min="10" max="13" width="0" hidden="1" customWidth="1"/>
    <col min="14" max="16384" width="9.1796875" hidden="1"/>
  </cols>
  <sheetData>
    <row r="1" spans="1:6" ht="26.25" customHeight="1" x14ac:dyDescent="0.25">
      <c r="A1" s="149" t="s">
        <v>110</v>
      </c>
      <c r="B1" s="149"/>
      <c r="C1" s="149"/>
      <c r="D1" s="149"/>
      <c r="E1" s="149"/>
      <c r="F1" s="17"/>
    </row>
    <row r="2" spans="1:6" ht="21" customHeight="1" x14ac:dyDescent="0.25">
      <c r="A2" s="3" t="s">
        <v>111</v>
      </c>
      <c r="B2" s="147" t="str">
        <f>'Summary and sign-off'!B2:F2</f>
        <v>Ministry of Disabled People</v>
      </c>
      <c r="C2" s="147"/>
      <c r="D2" s="147"/>
      <c r="E2" s="147"/>
      <c r="F2" s="17"/>
    </row>
    <row r="3" spans="1:6" ht="31" x14ac:dyDescent="0.25">
      <c r="A3" s="3" t="s">
        <v>112</v>
      </c>
      <c r="B3" s="147" t="str">
        <f>'Summary and sign-off'!B3:F3</f>
        <v>Paula Margaret Tesoriero</v>
      </c>
      <c r="C3" s="147"/>
      <c r="D3" s="147"/>
      <c r="E3" s="147"/>
      <c r="F3" s="17"/>
    </row>
    <row r="4" spans="1:6" ht="21" customHeight="1" x14ac:dyDescent="0.25">
      <c r="A4" s="3" t="s">
        <v>113</v>
      </c>
      <c r="B4" s="147">
        <f>'Summary and sign-off'!B4:F4</f>
        <v>45474</v>
      </c>
      <c r="C4" s="147"/>
      <c r="D4" s="147"/>
      <c r="E4" s="147"/>
      <c r="F4" s="17"/>
    </row>
    <row r="5" spans="1:6" ht="21" customHeight="1" x14ac:dyDescent="0.25">
      <c r="A5" s="3" t="s">
        <v>114</v>
      </c>
      <c r="B5" s="147">
        <f>'Summary and sign-off'!B5:F5</f>
        <v>45838</v>
      </c>
      <c r="C5" s="147"/>
      <c r="D5" s="147"/>
      <c r="E5" s="147"/>
      <c r="F5" s="17"/>
    </row>
    <row r="6" spans="1:6" ht="21" customHeight="1" x14ac:dyDescent="0.25">
      <c r="A6" s="3" t="s">
        <v>115</v>
      </c>
      <c r="B6" s="163" t="s">
        <v>82</v>
      </c>
      <c r="C6" s="163"/>
      <c r="D6" s="163"/>
      <c r="E6" s="163"/>
      <c r="F6" s="17"/>
    </row>
    <row r="7" spans="1:6" ht="21" customHeight="1" x14ac:dyDescent="0.25">
      <c r="A7" s="3" t="s">
        <v>56</v>
      </c>
      <c r="B7" s="163" t="s">
        <v>84</v>
      </c>
      <c r="C7" s="163"/>
      <c r="D7" s="163"/>
      <c r="E7" s="163"/>
      <c r="F7" s="17"/>
    </row>
    <row r="8" spans="1:6" ht="36" customHeight="1" x14ac:dyDescent="0.3">
      <c r="A8" s="151" t="s">
        <v>116</v>
      </c>
      <c r="B8" s="152"/>
      <c r="C8" s="152"/>
      <c r="D8" s="152"/>
      <c r="E8" s="152"/>
      <c r="F8" s="19"/>
    </row>
    <row r="9" spans="1:6" ht="36" customHeight="1" x14ac:dyDescent="0.3">
      <c r="A9" s="153" t="s">
        <v>117</v>
      </c>
      <c r="B9" s="154"/>
      <c r="C9" s="154"/>
      <c r="D9" s="154"/>
      <c r="E9" s="154"/>
      <c r="F9" s="19"/>
    </row>
    <row r="10" spans="1:6" ht="24.75" customHeight="1" x14ac:dyDescent="0.35">
      <c r="A10" s="150" t="s">
        <v>118</v>
      </c>
      <c r="B10" s="155"/>
      <c r="C10" s="150"/>
      <c r="D10" s="150"/>
      <c r="E10" s="150"/>
      <c r="F10" s="29"/>
    </row>
    <row r="11" spans="1:6" ht="28.5" customHeight="1" x14ac:dyDescent="0.25">
      <c r="A11" s="24" t="s">
        <v>119</v>
      </c>
      <c r="B11" s="120" t="s">
        <v>120</v>
      </c>
      <c r="C11" s="24" t="s">
        <v>121</v>
      </c>
      <c r="D11" s="24" t="s">
        <v>122</v>
      </c>
      <c r="E11" s="24" t="s">
        <v>123</v>
      </c>
      <c r="F11" s="30"/>
    </row>
    <row r="12" spans="1:6" s="2" customFormat="1" x14ac:dyDescent="0.25">
      <c r="A12" s="108">
        <v>45770</v>
      </c>
      <c r="B12" s="121">
        <v>21.28</v>
      </c>
      <c r="C12" s="2" t="s">
        <v>124</v>
      </c>
      <c r="D12" s="2" t="s">
        <v>125</v>
      </c>
      <c r="E12" s="130" t="s">
        <v>126</v>
      </c>
      <c r="F12" s="1"/>
    </row>
    <row r="13" spans="1:6" s="2" customFormat="1" x14ac:dyDescent="0.25">
      <c r="A13" s="108">
        <v>45770</v>
      </c>
      <c r="B13" s="121">
        <v>45.15</v>
      </c>
      <c r="C13" s="2" t="s">
        <v>124</v>
      </c>
      <c r="D13" s="2" t="s">
        <v>127</v>
      </c>
      <c r="E13" s="130" t="s">
        <v>126</v>
      </c>
      <c r="F13" s="1"/>
    </row>
    <row r="14" spans="1:6" s="2" customFormat="1" x14ac:dyDescent="0.25">
      <c r="A14" s="108">
        <v>45770</v>
      </c>
      <c r="B14" s="121">
        <v>117.95</v>
      </c>
      <c r="C14" s="2" t="s">
        <v>124</v>
      </c>
      <c r="D14" s="2" t="s">
        <v>128</v>
      </c>
      <c r="E14" s="130" t="s">
        <v>126</v>
      </c>
      <c r="F14" s="1"/>
    </row>
    <row r="15" spans="1:6" s="2" customFormat="1" x14ac:dyDescent="0.25">
      <c r="A15" s="108">
        <v>45770</v>
      </c>
      <c r="B15" s="121">
        <v>10068.33</v>
      </c>
      <c r="C15" s="2" t="s">
        <v>124</v>
      </c>
      <c r="D15" s="2" t="s">
        <v>129</v>
      </c>
      <c r="E15" s="130" t="s">
        <v>126</v>
      </c>
      <c r="F15" s="1"/>
    </row>
    <row r="16" spans="1:6" s="2" customFormat="1" x14ac:dyDescent="0.25">
      <c r="A16" s="108">
        <v>45770</v>
      </c>
      <c r="B16" s="121">
        <v>12.88</v>
      </c>
      <c r="C16" s="2" t="s">
        <v>124</v>
      </c>
      <c r="D16" s="2" t="s">
        <v>130</v>
      </c>
      <c r="E16" s="130" t="s">
        <v>126</v>
      </c>
      <c r="F16" s="1"/>
    </row>
    <row r="17" spans="1:6" s="2" customFormat="1" x14ac:dyDescent="0.25">
      <c r="A17" s="108">
        <v>45770</v>
      </c>
      <c r="B17" s="121">
        <v>12.88</v>
      </c>
      <c r="C17" s="2" t="s">
        <v>124</v>
      </c>
      <c r="D17" s="2" t="s">
        <v>130</v>
      </c>
      <c r="E17" s="130" t="s">
        <v>126</v>
      </c>
      <c r="F17" s="1"/>
    </row>
    <row r="18" spans="1:6" s="2" customFormat="1" x14ac:dyDescent="0.25">
      <c r="A18" s="108">
        <v>45774</v>
      </c>
      <c r="B18" s="121">
        <v>56</v>
      </c>
      <c r="C18" s="2" t="s">
        <v>124</v>
      </c>
      <c r="D18" s="2" t="s">
        <v>131</v>
      </c>
      <c r="E18" s="130" t="s">
        <v>126</v>
      </c>
      <c r="F18" s="1"/>
    </row>
    <row r="19" spans="1:6" s="2" customFormat="1" x14ac:dyDescent="0.25">
      <c r="A19" s="108">
        <v>45782</v>
      </c>
      <c r="B19" s="121">
        <v>100</v>
      </c>
      <c r="C19" s="2" t="s">
        <v>124</v>
      </c>
      <c r="D19" s="2" t="s">
        <v>132</v>
      </c>
      <c r="E19" s="130" t="s">
        <v>126</v>
      </c>
      <c r="F19" s="1"/>
    </row>
    <row r="20" spans="1:6" s="2" customFormat="1" x14ac:dyDescent="0.25">
      <c r="A20" s="108">
        <v>45782</v>
      </c>
      <c r="B20" s="121">
        <v>549</v>
      </c>
      <c r="C20" s="2" t="s">
        <v>124</v>
      </c>
      <c r="D20" s="2" t="s">
        <v>133</v>
      </c>
      <c r="E20" s="130" t="s">
        <v>126</v>
      </c>
      <c r="F20" s="1"/>
    </row>
    <row r="21" spans="1:6" s="2" customFormat="1" x14ac:dyDescent="0.25">
      <c r="A21" s="108">
        <v>45783</v>
      </c>
      <c r="B21" s="121">
        <v>21.28</v>
      </c>
      <c r="C21" s="2" t="s">
        <v>124</v>
      </c>
      <c r="D21" s="2" t="s">
        <v>125</v>
      </c>
      <c r="E21" s="130" t="s">
        <v>126</v>
      </c>
      <c r="F21" s="1"/>
    </row>
    <row r="22" spans="1:6" s="2" customFormat="1" x14ac:dyDescent="0.25">
      <c r="A22" s="108">
        <v>45783</v>
      </c>
      <c r="B22" s="121">
        <v>6898.4</v>
      </c>
      <c r="C22" s="2" t="s">
        <v>124</v>
      </c>
      <c r="D22" s="2" t="s">
        <v>134</v>
      </c>
      <c r="E22" s="130" t="s">
        <v>126</v>
      </c>
      <c r="F22" s="1"/>
    </row>
    <row r="23" spans="1:6" s="2" customFormat="1" x14ac:dyDescent="0.25">
      <c r="A23" s="108">
        <v>45785</v>
      </c>
      <c r="B23" s="121">
        <v>21.28</v>
      </c>
      <c r="C23" s="2" t="s">
        <v>124</v>
      </c>
      <c r="D23" s="2" t="s">
        <v>125</v>
      </c>
      <c r="E23" s="130" t="s">
        <v>126</v>
      </c>
      <c r="F23" s="1"/>
    </row>
    <row r="24" spans="1:6" s="2" customFormat="1" x14ac:dyDescent="0.25">
      <c r="A24" s="108">
        <v>45791</v>
      </c>
      <c r="B24" s="121">
        <v>436.59</v>
      </c>
      <c r="C24" s="2" t="s">
        <v>124</v>
      </c>
      <c r="D24" s="2" t="s">
        <v>135</v>
      </c>
      <c r="E24" s="130" t="s">
        <v>126</v>
      </c>
      <c r="F24" s="1"/>
    </row>
    <row r="25" spans="1:6" s="2" customFormat="1" x14ac:dyDescent="0.25">
      <c r="A25" s="126" t="s">
        <v>136</v>
      </c>
      <c r="B25" s="127">
        <v>660.07</v>
      </c>
      <c r="C25" s="2" t="s">
        <v>124</v>
      </c>
      <c r="D25" s="129" t="s">
        <v>137</v>
      </c>
      <c r="E25" s="130" t="s">
        <v>126</v>
      </c>
      <c r="F25" s="1"/>
    </row>
    <row r="26" spans="1:6" s="2" customFormat="1" x14ac:dyDescent="0.25">
      <c r="A26" s="128">
        <v>45814</v>
      </c>
      <c r="B26" s="127">
        <v>22.41</v>
      </c>
      <c r="C26" s="2" t="s">
        <v>124</v>
      </c>
      <c r="D26" s="129" t="s">
        <v>138</v>
      </c>
      <c r="E26" s="130" t="s">
        <v>126</v>
      </c>
      <c r="F26" s="1"/>
    </row>
    <row r="27" spans="1:6" ht="19.5" customHeight="1" x14ac:dyDescent="0.25">
      <c r="A27" s="68" t="s">
        <v>139</v>
      </c>
      <c r="B27" s="122">
        <f>SUM(B12:B26)</f>
        <v>19043.499999999996</v>
      </c>
      <c r="C27" s="101" t="str">
        <f>IF(SUBTOTAL(3,B12:B26)=SUBTOTAL(103,B12:B26),'Summary and sign-off'!$A$48,'Summary and sign-off'!$A$49)</f>
        <v>Check - there are no hidden rows with data</v>
      </c>
      <c r="D27" s="148" t="str">
        <f>IF('Summary and sign-off'!F55='Summary and sign-off'!F54,'Summary and sign-off'!A51,'Summary and sign-off'!A50)</f>
        <v>Check - each entry provides sufficient information</v>
      </c>
      <c r="E27" s="148"/>
      <c r="F27" s="17"/>
    </row>
    <row r="28" spans="1:6" ht="10.5" customHeight="1" x14ac:dyDescent="0.3">
      <c r="A28" s="17"/>
      <c r="B28" s="113"/>
      <c r="C28" s="17"/>
      <c r="D28" s="17"/>
      <c r="E28" s="17"/>
      <c r="F28" s="17"/>
    </row>
    <row r="29" spans="1:6" ht="24.75" customHeight="1" x14ac:dyDescent="0.35">
      <c r="A29" s="150" t="s">
        <v>140</v>
      </c>
      <c r="B29" s="150"/>
      <c r="C29" s="150"/>
      <c r="D29" s="150"/>
      <c r="E29" s="150"/>
      <c r="F29" s="29"/>
    </row>
    <row r="30" spans="1:6" ht="32.5" customHeight="1" x14ac:dyDescent="0.25">
      <c r="A30" s="24" t="s">
        <v>119</v>
      </c>
      <c r="B30" s="120" t="s">
        <v>63</v>
      </c>
      <c r="C30" s="24" t="s">
        <v>141</v>
      </c>
      <c r="D30" s="24" t="s">
        <v>122</v>
      </c>
      <c r="E30" s="24" t="s">
        <v>123</v>
      </c>
      <c r="F30" s="30"/>
    </row>
    <row r="31" spans="1:6" s="2" customFormat="1" ht="13.5" x14ac:dyDescent="0.3">
      <c r="A31" s="135">
        <v>45460</v>
      </c>
      <c r="B31" s="136">
        <v>12.88</v>
      </c>
      <c r="C31" s="137" t="s">
        <v>269</v>
      </c>
      <c r="D31" s="137" t="s">
        <v>153</v>
      </c>
      <c r="E31" s="137"/>
      <c r="F31" s="1"/>
    </row>
    <row r="32" spans="1:6" s="2" customFormat="1" ht="13.5" x14ac:dyDescent="0.3">
      <c r="A32" s="135">
        <v>45476</v>
      </c>
      <c r="B32" s="136">
        <v>7.53</v>
      </c>
      <c r="C32" s="137" t="s">
        <v>149</v>
      </c>
      <c r="D32" s="137" t="s">
        <v>150</v>
      </c>
      <c r="E32" s="137"/>
      <c r="F32" s="1"/>
    </row>
    <row r="33" spans="1:6" s="2" customFormat="1" ht="13.5" x14ac:dyDescent="0.3">
      <c r="A33" s="135">
        <v>45476</v>
      </c>
      <c r="B33" s="136">
        <v>25.76</v>
      </c>
      <c r="C33" s="138" t="s">
        <v>149</v>
      </c>
      <c r="D33" s="137" t="s">
        <v>130</v>
      </c>
      <c r="E33" s="137"/>
      <c r="F33" s="1"/>
    </row>
    <row r="34" spans="1:6" s="2" customFormat="1" ht="13.5" x14ac:dyDescent="0.3">
      <c r="A34" s="135">
        <v>45477</v>
      </c>
      <c r="B34" s="136">
        <v>86.08</v>
      </c>
      <c r="C34" s="137" t="s">
        <v>270</v>
      </c>
      <c r="D34" s="137" t="s">
        <v>130</v>
      </c>
      <c r="E34" s="137"/>
      <c r="F34" s="1"/>
    </row>
    <row r="35" spans="1:6" s="2" customFormat="1" ht="13.5" x14ac:dyDescent="0.3">
      <c r="A35" s="135">
        <v>45477</v>
      </c>
      <c r="B35" s="136">
        <v>37.72</v>
      </c>
      <c r="C35" s="137" t="s">
        <v>270</v>
      </c>
      <c r="D35" s="137" t="s">
        <v>160</v>
      </c>
      <c r="E35" s="137"/>
      <c r="F35" s="1"/>
    </row>
    <row r="36" spans="1:6" s="2" customFormat="1" ht="13.5" x14ac:dyDescent="0.3">
      <c r="A36" s="135">
        <v>45496</v>
      </c>
      <c r="B36" s="136">
        <v>821.73</v>
      </c>
      <c r="C36" s="137" t="s">
        <v>270</v>
      </c>
      <c r="D36" s="137" t="s">
        <v>143</v>
      </c>
      <c r="E36" s="137" t="s">
        <v>144</v>
      </c>
      <c r="F36" s="1"/>
    </row>
    <row r="37" spans="1:6" s="2" customFormat="1" ht="13.5" x14ac:dyDescent="0.3">
      <c r="A37" s="135">
        <v>45496</v>
      </c>
      <c r="B37" s="136">
        <v>86.44</v>
      </c>
      <c r="C37" s="137" t="s">
        <v>270</v>
      </c>
      <c r="D37" s="137" t="s">
        <v>145</v>
      </c>
      <c r="E37" s="137" t="s">
        <v>144</v>
      </c>
      <c r="F37" s="1"/>
    </row>
    <row r="38" spans="1:6" s="2" customFormat="1" ht="13.5" x14ac:dyDescent="0.3">
      <c r="A38" s="135">
        <v>45496</v>
      </c>
      <c r="B38" s="136">
        <v>246.05</v>
      </c>
      <c r="C38" s="137" t="s">
        <v>270</v>
      </c>
      <c r="D38" s="137" t="s">
        <v>146</v>
      </c>
      <c r="E38" s="137" t="s">
        <v>144</v>
      </c>
      <c r="F38" s="1"/>
    </row>
    <row r="39" spans="1:6" s="2" customFormat="1" ht="13.5" x14ac:dyDescent="0.3">
      <c r="A39" s="135">
        <v>45496</v>
      </c>
      <c r="B39" s="136">
        <v>726.73</v>
      </c>
      <c r="C39" s="137" t="s">
        <v>270</v>
      </c>
      <c r="D39" s="137" t="s">
        <v>148</v>
      </c>
      <c r="E39" s="137" t="s">
        <v>144</v>
      </c>
      <c r="F39" s="1"/>
    </row>
    <row r="40" spans="1:6" s="2" customFormat="1" ht="13.5" x14ac:dyDescent="0.3">
      <c r="A40" s="135">
        <v>45497</v>
      </c>
      <c r="B40" s="136">
        <v>27</v>
      </c>
      <c r="C40" s="137" t="s">
        <v>157</v>
      </c>
      <c r="D40" s="137" t="s">
        <v>158</v>
      </c>
      <c r="E40" s="137" t="s">
        <v>156</v>
      </c>
      <c r="F40" s="1"/>
    </row>
    <row r="41" spans="1:6" s="2" customFormat="1" ht="13.5" x14ac:dyDescent="0.3">
      <c r="A41" s="135">
        <v>45497</v>
      </c>
      <c r="B41" s="136">
        <v>220.15</v>
      </c>
      <c r="C41" s="137" t="s">
        <v>161</v>
      </c>
      <c r="D41" s="137" t="s">
        <v>162</v>
      </c>
      <c r="E41" s="137" t="s">
        <v>156</v>
      </c>
      <c r="F41" s="1"/>
    </row>
    <row r="42" spans="1:6" s="2" customFormat="1" ht="13.5" x14ac:dyDescent="0.3">
      <c r="A42" s="135">
        <v>45497</v>
      </c>
      <c r="B42" s="136">
        <v>5</v>
      </c>
      <c r="C42" s="137" t="s">
        <v>161</v>
      </c>
      <c r="D42" s="137" t="s">
        <v>163</v>
      </c>
      <c r="E42" s="137" t="s">
        <v>156</v>
      </c>
      <c r="F42" s="1"/>
    </row>
    <row r="43" spans="1:6" s="2" customFormat="1" ht="13.5" x14ac:dyDescent="0.3">
      <c r="A43" s="135">
        <v>45499</v>
      </c>
      <c r="B43" s="136">
        <v>43.36</v>
      </c>
      <c r="C43" s="137" t="s">
        <v>154</v>
      </c>
      <c r="D43" s="137" t="s">
        <v>147</v>
      </c>
      <c r="E43" s="137"/>
      <c r="F43" s="1"/>
    </row>
    <row r="44" spans="1:6" s="2" customFormat="1" ht="13.5" x14ac:dyDescent="0.3">
      <c r="A44" s="135">
        <v>45499</v>
      </c>
      <c r="B44" s="136">
        <v>25.76</v>
      </c>
      <c r="C44" s="137" t="s">
        <v>154</v>
      </c>
      <c r="D44" s="137" t="s">
        <v>130</v>
      </c>
      <c r="E44" s="137"/>
      <c r="F44" s="1"/>
    </row>
    <row r="45" spans="1:6" s="2" customFormat="1" ht="13.5" x14ac:dyDescent="0.3">
      <c r="A45" s="135">
        <v>45510</v>
      </c>
      <c r="B45" s="136">
        <v>381.19</v>
      </c>
      <c r="C45" s="137" t="s">
        <v>149</v>
      </c>
      <c r="D45" s="137" t="s">
        <v>151</v>
      </c>
      <c r="E45" s="137" t="s">
        <v>152</v>
      </c>
      <c r="F45" s="1"/>
    </row>
    <row r="46" spans="1:6" s="2" customFormat="1" ht="13.5" x14ac:dyDescent="0.3">
      <c r="A46" s="135">
        <v>45526</v>
      </c>
      <c r="B46" s="136">
        <v>141.77000000000001</v>
      </c>
      <c r="C46" s="137" t="s">
        <v>142</v>
      </c>
      <c r="D46" s="137" t="s">
        <v>162</v>
      </c>
      <c r="E46" s="137" t="s">
        <v>167</v>
      </c>
      <c r="F46" s="1"/>
    </row>
    <row r="47" spans="1:6" s="109" customFormat="1" ht="13.5" x14ac:dyDescent="0.3">
      <c r="A47" s="135">
        <v>45533</v>
      </c>
      <c r="B47" s="136">
        <v>416.12</v>
      </c>
      <c r="C47" s="137" t="s">
        <v>142</v>
      </c>
      <c r="D47" s="137" t="s">
        <v>159</v>
      </c>
      <c r="E47" s="137" t="s">
        <v>144</v>
      </c>
      <c r="F47" s="110"/>
    </row>
    <row r="48" spans="1:6" s="2" customFormat="1" ht="13.5" x14ac:dyDescent="0.3">
      <c r="A48" s="135">
        <v>45539</v>
      </c>
      <c r="B48" s="136">
        <v>379.98</v>
      </c>
      <c r="C48" s="137" t="s">
        <v>154</v>
      </c>
      <c r="D48" s="137" t="s">
        <v>155</v>
      </c>
      <c r="E48" s="137" t="s">
        <v>156</v>
      </c>
      <c r="F48" s="1"/>
    </row>
    <row r="49" spans="1:6" s="2" customFormat="1" ht="13.5" x14ac:dyDescent="0.3">
      <c r="A49" s="135">
        <v>45539</v>
      </c>
      <c r="B49" s="136">
        <v>108.3</v>
      </c>
      <c r="C49" s="137" t="s">
        <v>154</v>
      </c>
      <c r="D49" s="137" t="s">
        <v>166</v>
      </c>
      <c r="E49" s="137" t="s">
        <v>156</v>
      </c>
      <c r="F49" s="1"/>
    </row>
    <row r="50" spans="1:6" s="2" customFormat="1" ht="13.5" x14ac:dyDescent="0.3">
      <c r="A50" s="135">
        <v>45547</v>
      </c>
      <c r="B50" s="136">
        <v>21.68</v>
      </c>
      <c r="C50" s="137" t="s">
        <v>164</v>
      </c>
      <c r="D50" s="137" t="s">
        <v>147</v>
      </c>
      <c r="E50" s="137"/>
      <c r="F50" s="1"/>
    </row>
    <row r="51" spans="1:6" s="2" customFormat="1" ht="13.5" x14ac:dyDescent="0.3">
      <c r="A51" s="135">
        <v>45583</v>
      </c>
      <c r="B51" s="136">
        <v>489.23</v>
      </c>
      <c r="C51" s="137" t="s">
        <v>164</v>
      </c>
      <c r="D51" s="137" t="s">
        <v>165</v>
      </c>
      <c r="E51" s="137" t="s">
        <v>144</v>
      </c>
      <c r="F51" s="1"/>
    </row>
    <row r="52" spans="1:6" s="2" customFormat="1" ht="13.5" x14ac:dyDescent="0.3">
      <c r="A52" s="135">
        <v>45621</v>
      </c>
      <c r="B52" s="136">
        <v>34.56</v>
      </c>
      <c r="C52" s="137" t="s">
        <v>170</v>
      </c>
      <c r="D52" s="137" t="s">
        <v>147</v>
      </c>
      <c r="E52" s="137"/>
      <c r="F52" s="1"/>
    </row>
    <row r="53" spans="1:6" s="2" customFormat="1" ht="13.5" x14ac:dyDescent="0.3">
      <c r="A53" s="135">
        <v>45629</v>
      </c>
      <c r="B53" s="136">
        <v>7.53</v>
      </c>
      <c r="C53" s="137" t="s">
        <v>168</v>
      </c>
      <c r="D53" s="137" t="s">
        <v>150</v>
      </c>
      <c r="E53" s="137"/>
      <c r="F53" s="1"/>
    </row>
    <row r="54" spans="1:6" s="2" customFormat="1" ht="13.5" x14ac:dyDescent="0.3">
      <c r="A54" s="135">
        <v>45636</v>
      </c>
      <c r="B54" s="136">
        <v>254.36</v>
      </c>
      <c r="C54" s="137" t="s">
        <v>149</v>
      </c>
      <c r="D54" s="137" t="s">
        <v>171</v>
      </c>
      <c r="E54" s="137" t="s">
        <v>156</v>
      </c>
      <c r="F54" s="1"/>
    </row>
    <row r="55" spans="1:6" s="2" customFormat="1" ht="13.5" x14ac:dyDescent="0.3">
      <c r="A55" s="135">
        <v>45636</v>
      </c>
      <c r="B55" s="136">
        <v>74.099999999999994</v>
      </c>
      <c r="C55" s="138" t="s">
        <v>149</v>
      </c>
      <c r="D55" s="137" t="s">
        <v>172</v>
      </c>
      <c r="E55" s="137" t="s">
        <v>156</v>
      </c>
      <c r="F55" s="1"/>
    </row>
    <row r="56" spans="1:6" s="2" customFormat="1" ht="13.5" x14ac:dyDescent="0.3">
      <c r="A56" s="135">
        <v>45641</v>
      </c>
      <c r="B56" s="136">
        <v>456</v>
      </c>
      <c r="C56" s="137" t="s">
        <v>168</v>
      </c>
      <c r="D56" s="137" t="s">
        <v>169</v>
      </c>
      <c r="E56" s="137" t="s">
        <v>156</v>
      </c>
      <c r="F56" s="1"/>
    </row>
    <row r="57" spans="1:6" s="2" customFormat="1" ht="13.5" x14ac:dyDescent="0.3">
      <c r="A57" s="135">
        <v>45719</v>
      </c>
      <c r="B57" s="136">
        <v>21.68</v>
      </c>
      <c r="C57" s="137" t="s">
        <v>175</v>
      </c>
      <c r="D57" s="137" t="s">
        <v>147</v>
      </c>
      <c r="E57" s="137"/>
      <c r="F57" s="1"/>
    </row>
    <row r="58" spans="1:6" s="2" customFormat="1" ht="13.5" x14ac:dyDescent="0.3">
      <c r="A58" s="135">
        <v>45741</v>
      </c>
      <c r="B58" s="136">
        <v>21.68</v>
      </c>
      <c r="C58" s="138" t="s">
        <v>173</v>
      </c>
      <c r="D58" s="137" t="s">
        <v>147</v>
      </c>
      <c r="E58" s="137"/>
      <c r="F58" s="1"/>
    </row>
    <row r="59" spans="1:6" s="2" customFormat="1" ht="13.5" x14ac:dyDescent="0.3">
      <c r="A59" s="135">
        <v>45742</v>
      </c>
      <c r="B59" s="136">
        <v>12.88</v>
      </c>
      <c r="C59" s="138" t="s">
        <v>173</v>
      </c>
      <c r="D59" s="137" t="s">
        <v>130</v>
      </c>
      <c r="E59" s="137"/>
      <c r="F59" s="1"/>
    </row>
    <row r="60" spans="1:6" s="2" customFormat="1" ht="13.5" x14ac:dyDescent="0.3">
      <c r="A60" s="135">
        <v>45744</v>
      </c>
      <c r="B60" s="136">
        <v>488.62</v>
      </c>
      <c r="C60" s="137" t="s">
        <v>175</v>
      </c>
      <c r="D60" s="137" t="s">
        <v>176</v>
      </c>
      <c r="E60" s="137" t="s">
        <v>144</v>
      </c>
      <c r="F60" s="1"/>
    </row>
    <row r="61" spans="1:6" s="2" customFormat="1" ht="13.5" x14ac:dyDescent="0.3">
      <c r="A61" s="135">
        <v>45755</v>
      </c>
      <c r="B61" s="136">
        <v>12.88</v>
      </c>
      <c r="C61" s="137" t="s">
        <v>173</v>
      </c>
      <c r="D61" s="137" t="s">
        <v>130</v>
      </c>
      <c r="E61" s="137"/>
      <c r="F61" s="1"/>
    </row>
    <row r="62" spans="1:6" s="2" customFormat="1" ht="13.5" x14ac:dyDescent="0.3">
      <c r="A62" s="135">
        <v>45771</v>
      </c>
      <c r="B62" s="136">
        <v>482.86</v>
      </c>
      <c r="C62" s="138" t="s">
        <v>173</v>
      </c>
      <c r="D62" s="137" t="s">
        <v>174</v>
      </c>
      <c r="E62" s="137" t="s">
        <v>156</v>
      </c>
      <c r="F62" s="1"/>
    </row>
    <row r="63" spans="1:6" ht="19.5" customHeight="1" x14ac:dyDescent="0.25">
      <c r="A63" s="68" t="s">
        <v>177</v>
      </c>
      <c r="B63" s="122">
        <f>SUM(B31:B62)</f>
        <v>6177.6100000000015</v>
      </c>
      <c r="C63" s="101" t="str">
        <f>IF(SUBTOTAL(3,B31:B62)=SUBTOTAL(103,B31:B62),'Summary and sign-off'!$A$48,'Summary and sign-off'!$A$49)</f>
        <v>Check - there are no hidden rows with data</v>
      </c>
      <c r="D63" s="148" t="str">
        <f>IF('Summary and sign-off'!F56='Summary and sign-off'!F54,'Summary and sign-off'!A51,'Summary and sign-off'!A50)</f>
        <v>Check - each entry provides sufficient information</v>
      </c>
      <c r="E63" s="148"/>
      <c r="F63" s="17"/>
    </row>
    <row r="64" spans="1:6" ht="10.5" customHeight="1" x14ac:dyDescent="0.3">
      <c r="A64" s="17"/>
      <c r="B64" s="113"/>
      <c r="C64" s="17"/>
      <c r="D64" s="17"/>
      <c r="E64" s="17"/>
      <c r="F64" s="17"/>
    </row>
    <row r="65" spans="1:6" ht="24.75" customHeight="1" x14ac:dyDescent="0.25">
      <c r="A65" s="150" t="s">
        <v>178</v>
      </c>
      <c r="B65" s="150"/>
      <c r="C65" s="150"/>
      <c r="D65" s="150"/>
      <c r="E65" s="150"/>
      <c r="F65" s="17"/>
    </row>
    <row r="66" spans="1:6" ht="27" customHeight="1" x14ac:dyDescent="0.25">
      <c r="A66" s="24" t="s">
        <v>119</v>
      </c>
      <c r="B66" s="120" t="s">
        <v>63</v>
      </c>
      <c r="C66" s="24" t="s">
        <v>179</v>
      </c>
      <c r="D66" s="24" t="s">
        <v>180</v>
      </c>
      <c r="E66" s="24" t="s">
        <v>123</v>
      </c>
      <c r="F66" s="28"/>
    </row>
    <row r="67" spans="1:6" s="2" customFormat="1" x14ac:dyDescent="0.25">
      <c r="A67" s="108">
        <v>45474</v>
      </c>
      <c r="B67" s="123">
        <v>22</v>
      </c>
      <c r="C67" s="2" t="s">
        <v>271</v>
      </c>
      <c r="D67" s="2" t="s">
        <v>181</v>
      </c>
      <c r="E67" s="2" t="s">
        <v>272</v>
      </c>
      <c r="F67" s="1"/>
    </row>
    <row r="68" spans="1:6" s="2" customFormat="1" x14ac:dyDescent="0.25">
      <c r="A68" s="108">
        <v>45489</v>
      </c>
      <c r="B68" s="123">
        <v>27.39</v>
      </c>
      <c r="C68" s="2" t="s">
        <v>182</v>
      </c>
      <c r="D68" s="2" t="s">
        <v>181</v>
      </c>
      <c r="E68" s="2" t="s">
        <v>272</v>
      </c>
      <c r="F68" s="1"/>
    </row>
    <row r="69" spans="1:6" s="2" customFormat="1" x14ac:dyDescent="0.25">
      <c r="A69" s="108">
        <v>45489</v>
      </c>
      <c r="B69" s="123">
        <v>20.57</v>
      </c>
      <c r="C69" s="2" t="s">
        <v>183</v>
      </c>
      <c r="D69" s="2" t="s">
        <v>181</v>
      </c>
      <c r="E69" s="2" t="s">
        <v>184</v>
      </c>
      <c r="F69" s="1"/>
    </row>
    <row r="70" spans="1:6" s="2" customFormat="1" x14ac:dyDescent="0.25">
      <c r="A70" s="119">
        <v>45492</v>
      </c>
      <c r="B70" s="123">
        <v>75.8</v>
      </c>
      <c r="C70" s="2" t="s">
        <v>185</v>
      </c>
      <c r="D70" s="2" t="s">
        <v>181</v>
      </c>
      <c r="E70" s="2" t="s">
        <v>186</v>
      </c>
      <c r="F70" s="1"/>
    </row>
    <row r="71" spans="1:6" s="2" customFormat="1" x14ac:dyDescent="0.25">
      <c r="A71" s="119">
        <v>45492</v>
      </c>
      <c r="B71" s="127">
        <v>237</v>
      </c>
      <c r="C71" s="129" t="s">
        <v>187</v>
      </c>
      <c r="D71" s="129" t="s">
        <v>188</v>
      </c>
      <c r="E71" s="130" t="s">
        <v>186</v>
      </c>
      <c r="F71" s="1"/>
    </row>
    <row r="72" spans="1:6" s="2" customFormat="1" x14ac:dyDescent="0.25">
      <c r="A72" s="119">
        <v>45496</v>
      </c>
      <c r="B72" s="127">
        <v>22.22</v>
      </c>
      <c r="C72" s="131" t="s">
        <v>189</v>
      </c>
      <c r="D72" s="131" t="s">
        <v>181</v>
      </c>
      <c r="E72" s="131" t="s">
        <v>190</v>
      </c>
      <c r="F72" s="1"/>
    </row>
    <row r="73" spans="1:6" s="2" customFormat="1" x14ac:dyDescent="0.25">
      <c r="A73" s="119">
        <v>45527</v>
      </c>
      <c r="B73" s="127">
        <v>22</v>
      </c>
      <c r="C73" s="2" t="s">
        <v>191</v>
      </c>
      <c r="D73" s="2" t="s">
        <v>181</v>
      </c>
      <c r="E73" s="2" t="s">
        <v>192</v>
      </c>
      <c r="F73" s="1"/>
    </row>
    <row r="74" spans="1:6" s="2" customFormat="1" x14ac:dyDescent="0.25">
      <c r="A74" s="119">
        <v>45497</v>
      </c>
      <c r="B74" s="127">
        <v>71.5</v>
      </c>
      <c r="C74" s="2" t="s">
        <v>193</v>
      </c>
      <c r="D74" s="2" t="s">
        <v>181</v>
      </c>
      <c r="E74" s="2" t="s">
        <v>194</v>
      </c>
      <c r="F74" s="1"/>
    </row>
    <row r="75" spans="1:6" s="2" customFormat="1" x14ac:dyDescent="0.25">
      <c r="A75" s="119">
        <v>45497</v>
      </c>
      <c r="B75" s="127">
        <v>76.78</v>
      </c>
      <c r="C75" s="2" t="s">
        <v>195</v>
      </c>
      <c r="D75" s="2" t="s">
        <v>181</v>
      </c>
      <c r="E75" s="2" t="s">
        <v>194</v>
      </c>
      <c r="F75" s="1"/>
    </row>
    <row r="76" spans="1:6" s="2" customFormat="1" x14ac:dyDescent="0.25">
      <c r="A76" s="119">
        <v>45502</v>
      </c>
      <c r="B76" s="127">
        <v>22.99</v>
      </c>
      <c r="C76" s="2" t="s">
        <v>196</v>
      </c>
      <c r="D76" s="2" t="s">
        <v>181</v>
      </c>
      <c r="E76" s="2" t="s">
        <v>197</v>
      </c>
      <c r="F76" s="1"/>
    </row>
    <row r="77" spans="1:6" s="2" customFormat="1" x14ac:dyDescent="0.25">
      <c r="A77" s="128">
        <v>45540</v>
      </c>
      <c r="B77" s="127">
        <v>57.55</v>
      </c>
      <c r="C77" s="129" t="s">
        <v>198</v>
      </c>
      <c r="D77" s="129" t="s">
        <v>181</v>
      </c>
      <c r="E77" s="130" t="s">
        <v>199</v>
      </c>
      <c r="F77" s="1"/>
    </row>
    <row r="78" spans="1:6" s="2" customFormat="1" x14ac:dyDescent="0.25">
      <c r="A78" s="128">
        <v>45555</v>
      </c>
      <c r="B78" s="127">
        <v>72.930000000000007</v>
      </c>
      <c r="C78" s="129" t="s">
        <v>200</v>
      </c>
      <c r="D78" s="129" t="s">
        <v>181</v>
      </c>
      <c r="E78" s="130" t="s">
        <v>201</v>
      </c>
      <c r="F78" s="1"/>
    </row>
    <row r="79" spans="1:6" s="2" customFormat="1" x14ac:dyDescent="0.25">
      <c r="A79" s="128">
        <v>45555</v>
      </c>
      <c r="B79" s="127">
        <v>62.37</v>
      </c>
      <c r="C79" s="129" t="s">
        <v>202</v>
      </c>
      <c r="D79" s="129" t="s">
        <v>181</v>
      </c>
      <c r="E79" s="130" t="s">
        <v>203</v>
      </c>
      <c r="F79" s="1"/>
    </row>
    <row r="80" spans="1:6" s="2" customFormat="1" x14ac:dyDescent="0.25">
      <c r="A80" s="128">
        <v>45568</v>
      </c>
      <c r="B80" s="127">
        <v>10</v>
      </c>
      <c r="C80" s="129" t="s">
        <v>273</v>
      </c>
      <c r="D80" s="129" t="s">
        <v>204</v>
      </c>
      <c r="E80" s="130" t="s">
        <v>201</v>
      </c>
      <c r="F80" s="1"/>
    </row>
    <row r="81" spans="1:6" s="2" customFormat="1" x14ac:dyDescent="0.25">
      <c r="A81" s="128">
        <v>45584</v>
      </c>
      <c r="B81" s="127">
        <v>237</v>
      </c>
      <c r="C81" s="129" t="s">
        <v>187</v>
      </c>
      <c r="D81" s="129" t="s">
        <v>188</v>
      </c>
      <c r="E81" s="130" t="s">
        <v>186</v>
      </c>
      <c r="F81" s="1"/>
    </row>
    <row r="82" spans="1:6" s="2" customFormat="1" x14ac:dyDescent="0.25">
      <c r="A82" s="132">
        <v>45638</v>
      </c>
      <c r="B82" s="133">
        <v>14.8</v>
      </c>
      <c r="C82" s="129" t="s">
        <v>205</v>
      </c>
      <c r="D82" s="129" t="s">
        <v>181</v>
      </c>
      <c r="E82" s="2" t="s">
        <v>201</v>
      </c>
      <c r="F82" s="1"/>
    </row>
    <row r="83" spans="1:6" s="2" customFormat="1" x14ac:dyDescent="0.25">
      <c r="A83" s="132">
        <v>45638</v>
      </c>
      <c r="B83" s="133">
        <v>15.5</v>
      </c>
      <c r="C83" s="129" t="s">
        <v>205</v>
      </c>
      <c r="D83" s="129" t="s">
        <v>181</v>
      </c>
      <c r="E83" s="2" t="s">
        <v>201</v>
      </c>
      <c r="F83" s="1"/>
    </row>
    <row r="84" spans="1:6" s="2" customFormat="1" x14ac:dyDescent="0.25">
      <c r="A84" s="134">
        <v>45639</v>
      </c>
      <c r="B84" s="123">
        <v>44</v>
      </c>
      <c r="C84" s="129" t="s">
        <v>206</v>
      </c>
      <c r="D84" s="129" t="s">
        <v>181</v>
      </c>
      <c r="E84" s="2" t="s">
        <v>272</v>
      </c>
      <c r="F84" s="1"/>
    </row>
    <row r="85" spans="1:6" s="2" customFormat="1" x14ac:dyDescent="0.25">
      <c r="A85" s="134">
        <v>45639</v>
      </c>
      <c r="B85" s="123">
        <v>28.6</v>
      </c>
      <c r="C85" s="129" t="s">
        <v>207</v>
      </c>
      <c r="D85" s="129" t="s">
        <v>181</v>
      </c>
      <c r="E85" s="2" t="s">
        <v>184</v>
      </c>
      <c r="F85" s="1"/>
    </row>
    <row r="86" spans="1:6" s="2" customFormat="1" x14ac:dyDescent="0.25">
      <c r="A86" s="134">
        <v>45639</v>
      </c>
      <c r="B86" s="123">
        <v>20.02</v>
      </c>
      <c r="C86" s="129" t="s">
        <v>208</v>
      </c>
      <c r="D86" s="129" t="s">
        <v>181</v>
      </c>
      <c r="E86" s="2" t="s">
        <v>272</v>
      </c>
      <c r="F86" s="1"/>
    </row>
    <row r="87" spans="1:6" s="2" customFormat="1" x14ac:dyDescent="0.25">
      <c r="A87" s="108">
        <v>45691</v>
      </c>
      <c r="B87" s="123">
        <v>20.350000000000001</v>
      </c>
      <c r="C87" s="129" t="s">
        <v>209</v>
      </c>
      <c r="D87" s="129" t="s">
        <v>181</v>
      </c>
      <c r="E87" s="2" t="s">
        <v>272</v>
      </c>
      <c r="F87" s="1"/>
    </row>
    <row r="88" spans="1:6" s="142" customFormat="1" ht="14.5" customHeight="1" x14ac:dyDescent="0.25">
      <c r="A88" s="140">
        <v>45771</v>
      </c>
      <c r="B88" s="141">
        <v>55.55</v>
      </c>
      <c r="C88" s="139" t="s">
        <v>210</v>
      </c>
      <c r="D88" s="139" t="s">
        <v>181</v>
      </c>
      <c r="E88" s="142" t="s">
        <v>211</v>
      </c>
      <c r="F88" s="143"/>
    </row>
    <row r="89" spans="1:6" s="2" customFormat="1" x14ac:dyDescent="0.25">
      <c r="A89" s="108">
        <v>45744</v>
      </c>
      <c r="B89" s="123">
        <v>22.77</v>
      </c>
      <c r="C89" s="129" t="s">
        <v>274</v>
      </c>
      <c r="D89" s="129" t="s">
        <v>181</v>
      </c>
      <c r="E89" s="2" t="s">
        <v>212</v>
      </c>
      <c r="F89" s="1"/>
    </row>
    <row r="90" spans="1:6" s="2" customFormat="1" x14ac:dyDescent="0.25">
      <c r="A90" s="108">
        <v>45744</v>
      </c>
      <c r="B90" s="123">
        <v>18.48</v>
      </c>
      <c r="C90" s="129" t="s">
        <v>213</v>
      </c>
      <c r="D90" s="129" t="s">
        <v>181</v>
      </c>
      <c r="E90" s="2" t="s">
        <v>214</v>
      </c>
      <c r="F90" s="1"/>
    </row>
    <row r="91" spans="1:6" s="2" customFormat="1" x14ac:dyDescent="0.25">
      <c r="A91" s="108">
        <v>45744</v>
      </c>
      <c r="B91" s="123">
        <v>40.92</v>
      </c>
      <c r="C91" s="129" t="s">
        <v>215</v>
      </c>
      <c r="D91" s="129" t="s">
        <v>181</v>
      </c>
      <c r="E91" s="2" t="s">
        <v>216</v>
      </c>
      <c r="F91" s="1"/>
    </row>
    <row r="92" spans="1:6" s="2" customFormat="1" x14ac:dyDescent="0.25">
      <c r="A92" s="108">
        <v>45723</v>
      </c>
      <c r="B92" s="123">
        <v>24.31</v>
      </c>
      <c r="C92" s="129" t="s">
        <v>217</v>
      </c>
      <c r="D92" s="129" t="s">
        <v>181</v>
      </c>
      <c r="E92" s="2" t="s">
        <v>272</v>
      </c>
      <c r="F92" s="1"/>
    </row>
    <row r="93" spans="1:6" s="2" customFormat="1" x14ac:dyDescent="0.25">
      <c r="A93" s="108">
        <v>45721</v>
      </c>
      <c r="B93" s="123">
        <v>23.65</v>
      </c>
      <c r="C93" s="129" t="s">
        <v>217</v>
      </c>
      <c r="D93" s="129" t="s">
        <v>181</v>
      </c>
      <c r="E93" s="2" t="s">
        <v>272</v>
      </c>
      <c r="F93" s="1"/>
    </row>
    <row r="94" spans="1:6" ht="19.5" customHeight="1" x14ac:dyDescent="0.25">
      <c r="A94" s="68" t="s">
        <v>218</v>
      </c>
      <c r="B94" s="122">
        <f>SUM(B71:B93)</f>
        <v>1221.29</v>
      </c>
      <c r="C94" s="101" t="str">
        <f>IF(SUBTOTAL(3,B71:B93)=SUBTOTAL(103,B71:B93),'Summary and sign-off'!$A$48,'Summary and sign-off'!$A$49)</f>
        <v>Check - there are no hidden rows with data</v>
      </c>
      <c r="D94" s="148" t="str">
        <f>IF('Summary and sign-off'!F57='Summary and sign-off'!F54,'Summary and sign-off'!A51,'Summary and sign-off'!A50)</f>
        <v>Not all lines have an entry for "Cost in NZ$" and "Type of expense"</v>
      </c>
      <c r="E94" s="148"/>
      <c r="F94" s="17"/>
    </row>
    <row r="95" spans="1:6" ht="10.5" customHeight="1" x14ac:dyDescent="0.3">
      <c r="A95" s="17"/>
      <c r="B95" s="115"/>
      <c r="C95" s="19"/>
      <c r="D95" s="17"/>
      <c r="E95" s="17"/>
      <c r="F95" s="17"/>
    </row>
    <row r="96" spans="1:6" ht="34.5" customHeight="1" x14ac:dyDescent="0.25">
      <c r="A96" s="31" t="s">
        <v>219</v>
      </c>
      <c r="B96" s="124">
        <f>B27+B63+B94</f>
        <v>26442.399999999998</v>
      </c>
      <c r="C96" s="32"/>
      <c r="D96" s="32"/>
      <c r="E96" s="32"/>
      <c r="F96" s="17"/>
    </row>
    <row r="97" spans="1:6" ht="13" x14ac:dyDescent="0.3">
      <c r="A97" s="17"/>
      <c r="B97" s="113"/>
      <c r="C97" s="17"/>
      <c r="D97" s="17"/>
      <c r="E97" s="17"/>
      <c r="F97" s="17"/>
    </row>
    <row r="98" spans="1:6" ht="13" x14ac:dyDescent="0.3">
      <c r="A98" s="18" t="s">
        <v>74</v>
      </c>
      <c r="B98" s="113"/>
      <c r="C98" s="17"/>
      <c r="D98" s="17"/>
      <c r="E98" s="17"/>
      <c r="F98" s="17"/>
    </row>
    <row r="99" spans="1:6" ht="12.65" customHeight="1" x14ac:dyDescent="0.25">
      <c r="A99" s="20" t="s">
        <v>220</v>
      </c>
      <c r="F99" s="17"/>
    </row>
    <row r="100" spans="1:6" ht="13" customHeight="1" x14ac:dyDescent="0.25">
      <c r="A100" s="20" t="s">
        <v>221</v>
      </c>
      <c r="B100" s="115"/>
      <c r="D100" s="17"/>
      <c r="F100" s="17"/>
    </row>
    <row r="101" spans="1:6" x14ac:dyDescent="0.25">
      <c r="A101" s="20" t="s">
        <v>222</v>
      </c>
      <c r="F101" s="17"/>
    </row>
    <row r="102" spans="1:6" ht="13" x14ac:dyDescent="0.3">
      <c r="A102" s="20" t="s">
        <v>80</v>
      </c>
      <c r="B102" s="113"/>
      <c r="C102" s="17"/>
      <c r="D102" s="17"/>
      <c r="E102" s="17"/>
      <c r="F102" s="17"/>
    </row>
    <row r="103" spans="1:6" ht="13" customHeight="1" x14ac:dyDescent="0.25">
      <c r="A103" s="20" t="s">
        <v>223</v>
      </c>
      <c r="B103" s="115"/>
      <c r="D103" s="17"/>
      <c r="F103" s="17"/>
    </row>
    <row r="104" spans="1:6" x14ac:dyDescent="0.25">
      <c r="A104" s="20" t="s">
        <v>224</v>
      </c>
      <c r="F104" s="17"/>
    </row>
    <row r="105" spans="1:6" x14ac:dyDescent="0.25">
      <c r="A105" s="20" t="s">
        <v>225</v>
      </c>
      <c r="B105" s="125"/>
      <c r="C105" s="20"/>
      <c r="D105" s="20"/>
      <c r="F105" s="17"/>
    </row>
    <row r="106" spans="1:6" x14ac:dyDescent="0.25">
      <c r="A106" s="26"/>
      <c r="B106" s="115"/>
      <c r="C106" s="17"/>
      <c r="D106" s="17"/>
      <c r="E106" s="17"/>
      <c r="F106" s="17"/>
    </row>
    <row r="107" spans="1:6" hidden="1" x14ac:dyDescent="0.25">
      <c r="A107" s="26"/>
      <c r="B107" s="115"/>
      <c r="C107" s="17"/>
      <c r="D107" s="17"/>
      <c r="E107" s="17"/>
      <c r="F107" s="17"/>
    </row>
    <row r="108" spans="1:6" x14ac:dyDescent="0.25"/>
    <row r="109" spans="1:6" x14ac:dyDescent="0.25"/>
    <row r="110" spans="1:6" x14ac:dyDescent="0.25"/>
    <row r="111" spans="1:6" x14ac:dyDescent="0.25"/>
    <row r="112" spans="1:6" ht="12.75" customHeight="1" x14ac:dyDescent="0.25"/>
    <row r="113" spans="1:6" x14ac:dyDescent="0.25"/>
    <row r="114" spans="1:6" x14ac:dyDescent="0.25"/>
    <row r="115" spans="1:6" hidden="1" x14ac:dyDescent="0.25">
      <c r="A115" s="26"/>
      <c r="B115" s="115"/>
      <c r="C115" s="17"/>
      <c r="D115" s="17"/>
      <c r="E115" s="17"/>
      <c r="F115" s="17"/>
    </row>
    <row r="116" spans="1:6" hidden="1" x14ac:dyDescent="0.25">
      <c r="A116" s="26"/>
      <c r="B116" s="115"/>
      <c r="C116" s="17"/>
      <c r="D116" s="17"/>
      <c r="E116" s="17"/>
      <c r="F116" s="17"/>
    </row>
    <row r="117" spans="1:6" hidden="1" x14ac:dyDescent="0.25">
      <c r="A117" s="26"/>
      <c r="B117" s="115"/>
      <c r="C117" s="17"/>
      <c r="D117" s="17"/>
      <c r="E117" s="17"/>
      <c r="F117" s="17"/>
    </row>
    <row r="118" spans="1:6" hidden="1" x14ac:dyDescent="0.25">
      <c r="A118" s="26"/>
      <c r="B118" s="115"/>
      <c r="C118" s="17"/>
      <c r="D118" s="17"/>
      <c r="E118" s="17"/>
      <c r="F118" s="17"/>
    </row>
    <row r="119" spans="1:6" hidden="1" x14ac:dyDescent="0.25">
      <c r="A119" s="26"/>
      <c r="B119" s="115"/>
      <c r="C119" s="17"/>
      <c r="D119" s="17"/>
      <c r="E119" s="17"/>
      <c r="F119" s="17"/>
    </row>
    <row r="120" spans="1:6" x14ac:dyDescent="0.25"/>
    <row r="121" spans="1:6" x14ac:dyDescent="0.25"/>
    <row r="122" spans="1:6" x14ac:dyDescent="0.25"/>
    <row r="123" spans="1:6" x14ac:dyDescent="0.25"/>
    <row r="124" spans="1:6" x14ac:dyDescent="0.25"/>
    <row r="125" spans="1:6" x14ac:dyDescent="0.25"/>
    <row r="126" spans="1:6" x14ac:dyDescent="0.25"/>
    <row r="127" spans="1:6" x14ac:dyDescent="0.25"/>
    <row r="128" spans="1:6"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sheetData>
  <sheetProtection sheet="1" formatCells="0" formatRows="0" insertColumns="0" insertRows="0" deleteRows="0"/>
  <mergeCells count="15">
    <mergeCell ref="B7:E7"/>
    <mergeCell ref="B5:E5"/>
    <mergeCell ref="D94:E94"/>
    <mergeCell ref="A1:E1"/>
    <mergeCell ref="A29:E29"/>
    <mergeCell ref="A65:E65"/>
    <mergeCell ref="B2:E2"/>
    <mergeCell ref="B3:E3"/>
    <mergeCell ref="B4:E4"/>
    <mergeCell ref="A8:E8"/>
    <mergeCell ref="A9:E9"/>
    <mergeCell ref="B6:E6"/>
    <mergeCell ref="D27:E27"/>
    <mergeCell ref="D63:E63"/>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2:A21 A77:A91 A31:A62"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66 A30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23 A25 A22 A24 A26 A92 A93"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Header>&amp;C&amp;"Calibri"&amp;10&amp;K000000 IN-CONFIDENCE&amp;1#_x000D_</oddHeader>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B71:B93 B12:B26 B31:B62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topLeftCell="A3" zoomScaleNormal="100" workbookViewId="0">
      <selection activeCell="B18" sqref="B18"/>
    </sheetView>
  </sheetViews>
  <sheetFormatPr defaultColWidth="0" defaultRowHeight="12.5" zeroHeight="1" x14ac:dyDescent="0.25"/>
  <cols>
    <col min="1" max="1" width="35.54296875" customWidth="1"/>
    <col min="2" max="2" width="14.453125" customWidth="1"/>
    <col min="3" max="3" width="71.453125" customWidth="1"/>
    <col min="4" max="4" width="50" customWidth="1"/>
    <col min="5" max="5" width="21.453125" customWidth="1"/>
    <col min="6" max="6" width="39.453125" customWidth="1"/>
    <col min="7" max="10" width="9.1796875" hidden="1" customWidth="1"/>
    <col min="11" max="13" width="0" hidden="1" customWidth="1"/>
  </cols>
  <sheetData>
    <row r="1" spans="1:6" ht="26.25" customHeight="1" x14ac:dyDescent="0.25">
      <c r="A1" s="149" t="s">
        <v>110</v>
      </c>
      <c r="B1" s="149"/>
      <c r="C1" s="149"/>
      <c r="D1" s="149"/>
      <c r="E1" s="149"/>
    </row>
    <row r="2" spans="1:6" ht="21" customHeight="1" x14ac:dyDescent="0.25">
      <c r="A2" s="3" t="s">
        <v>111</v>
      </c>
      <c r="B2" s="147" t="str">
        <f>'Summary and sign-off'!B2:F2</f>
        <v>Ministry of Disabled People</v>
      </c>
      <c r="C2" s="147"/>
      <c r="D2" s="147"/>
      <c r="E2" s="147"/>
    </row>
    <row r="3" spans="1:6" ht="31" x14ac:dyDescent="0.25">
      <c r="A3" s="3" t="s">
        <v>112</v>
      </c>
      <c r="B3" s="147" t="str">
        <f>'Summary and sign-off'!B3:F3</f>
        <v>Paula Margaret Tesoriero</v>
      </c>
      <c r="C3" s="147"/>
      <c r="D3" s="147"/>
      <c r="E3" s="147"/>
    </row>
    <row r="4" spans="1:6" ht="21" customHeight="1" x14ac:dyDescent="0.25">
      <c r="A4" s="3" t="s">
        <v>113</v>
      </c>
      <c r="B4" s="147">
        <f>'Summary and sign-off'!B4:F4</f>
        <v>45474</v>
      </c>
      <c r="C4" s="147"/>
      <c r="D4" s="147"/>
      <c r="E4" s="147"/>
    </row>
    <row r="5" spans="1:6" ht="21" customHeight="1" x14ac:dyDescent="0.25">
      <c r="A5" s="3" t="s">
        <v>114</v>
      </c>
      <c r="B5" s="147">
        <f>'Summary and sign-off'!B5:F5</f>
        <v>45838</v>
      </c>
      <c r="C5" s="147"/>
      <c r="D5" s="147"/>
      <c r="E5" s="147"/>
    </row>
    <row r="6" spans="1:6" ht="21" customHeight="1" x14ac:dyDescent="0.25">
      <c r="A6" s="3" t="s">
        <v>115</v>
      </c>
      <c r="B6" s="163"/>
      <c r="C6" s="163"/>
      <c r="D6" s="163"/>
      <c r="E6" s="163"/>
    </row>
    <row r="7" spans="1:6" ht="21" customHeight="1" x14ac:dyDescent="0.25">
      <c r="A7" s="3" t="s">
        <v>56</v>
      </c>
      <c r="B7" s="163"/>
      <c r="C7" s="163"/>
      <c r="D7" s="163"/>
      <c r="E7" s="163"/>
    </row>
    <row r="8" spans="1:6" ht="35.25" customHeight="1" x14ac:dyDescent="0.35">
      <c r="A8" s="158" t="s">
        <v>226</v>
      </c>
      <c r="B8" s="158"/>
      <c r="C8" s="159"/>
      <c r="D8" s="159"/>
      <c r="E8" s="159"/>
      <c r="F8" s="27"/>
    </row>
    <row r="9" spans="1:6" ht="35.25" customHeight="1" x14ac:dyDescent="0.35">
      <c r="A9" s="156" t="s">
        <v>227</v>
      </c>
      <c r="B9" s="157"/>
      <c r="C9" s="157"/>
      <c r="D9" s="157"/>
      <c r="E9" s="157"/>
      <c r="F9" s="27"/>
    </row>
    <row r="10" spans="1:6" ht="27" customHeight="1" x14ac:dyDescent="0.25">
      <c r="A10" s="24" t="s">
        <v>228</v>
      </c>
      <c r="B10" s="24" t="s">
        <v>63</v>
      </c>
      <c r="C10" s="24" t="s">
        <v>229</v>
      </c>
      <c r="D10" s="24" t="s">
        <v>230</v>
      </c>
      <c r="E10" s="24" t="s">
        <v>123</v>
      </c>
      <c r="F10" s="20"/>
    </row>
    <row r="11" spans="1:6" s="182" customFormat="1" x14ac:dyDescent="0.25">
      <c r="A11" s="179" t="s">
        <v>231</v>
      </c>
      <c r="B11" s="180"/>
      <c r="C11" s="179"/>
      <c r="D11" s="179"/>
      <c r="E11" s="181"/>
    </row>
    <row r="12" spans="1:6" s="182" customFormat="1" x14ac:dyDescent="0.25">
      <c r="A12" s="162"/>
      <c r="B12" s="180"/>
      <c r="C12" s="179"/>
      <c r="D12" s="179"/>
      <c r="E12" s="181"/>
    </row>
    <row r="13" spans="1:6" s="182" customFormat="1" x14ac:dyDescent="0.25">
      <c r="A13" s="162"/>
      <c r="B13" s="180"/>
      <c r="C13" s="179"/>
      <c r="D13" s="179"/>
      <c r="E13" s="181"/>
    </row>
    <row r="14" spans="1:6" s="182" customFormat="1" x14ac:dyDescent="0.25">
      <c r="A14" s="162"/>
      <c r="B14" s="180"/>
      <c r="C14" s="179"/>
      <c r="D14" s="179"/>
      <c r="E14" s="181"/>
    </row>
    <row r="15" spans="1:6" s="182" customFormat="1" x14ac:dyDescent="0.25">
      <c r="A15" s="162"/>
      <c r="B15" s="180"/>
      <c r="C15" s="179"/>
      <c r="D15" s="179"/>
      <c r="E15" s="181"/>
    </row>
    <row r="16" spans="1:6" s="182" customFormat="1" x14ac:dyDescent="0.25">
      <c r="A16" s="162"/>
      <c r="B16" s="180"/>
      <c r="C16" s="179"/>
      <c r="D16" s="179"/>
      <c r="E16" s="181"/>
    </row>
    <row r="17" spans="1:6" s="182" customFormat="1" x14ac:dyDescent="0.25">
      <c r="A17" s="162"/>
      <c r="B17" s="180"/>
      <c r="C17" s="179"/>
      <c r="D17" s="179"/>
      <c r="E17" s="181"/>
    </row>
    <row r="18" spans="1:6" s="182" customFormat="1" x14ac:dyDescent="0.25">
      <c r="A18" s="162"/>
      <c r="B18" s="180"/>
      <c r="C18" s="179"/>
      <c r="D18" s="179"/>
      <c r="E18" s="181"/>
    </row>
    <row r="19" spans="1:6" s="182" customFormat="1" x14ac:dyDescent="0.25">
      <c r="A19" s="162"/>
      <c r="B19" s="180"/>
      <c r="C19" s="179"/>
      <c r="D19" s="179"/>
      <c r="E19" s="181"/>
    </row>
    <row r="20" spans="1:6" s="182" customFormat="1" x14ac:dyDescent="0.25">
      <c r="A20" s="162"/>
      <c r="B20" s="180"/>
      <c r="C20" s="179"/>
      <c r="D20" s="179"/>
      <c r="E20" s="181"/>
    </row>
    <row r="21" spans="1:6" s="182" customFormat="1" x14ac:dyDescent="0.25">
      <c r="A21" s="162"/>
      <c r="B21" s="180"/>
      <c r="C21" s="179"/>
      <c r="D21" s="179"/>
      <c r="E21" s="181"/>
    </row>
    <row r="22" spans="1:6" s="182" customFormat="1" x14ac:dyDescent="0.25">
      <c r="A22" s="183"/>
      <c r="B22" s="180"/>
      <c r="C22" s="179"/>
      <c r="D22" s="179"/>
      <c r="E22" s="181"/>
    </row>
    <row r="23" spans="1:6" s="182" customFormat="1" x14ac:dyDescent="0.25">
      <c r="A23" s="183"/>
      <c r="B23" s="180"/>
      <c r="C23" s="179"/>
      <c r="D23" s="179"/>
      <c r="E23" s="181"/>
    </row>
    <row r="24" spans="1:6" s="2" customFormat="1" ht="11.25" hidden="1" customHeight="1" x14ac:dyDescent="0.25">
      <c r="A24" s="92"/>
      <c r="B24" s="91"/>
      <c r="C24" s="93"/>
      <c r="D24" s="93"/>
      <c r="E24" s="94"/>
    </row>
    <row r="25" spans="1:6" ht="34.5" customHeight="1" x14ac:dyDescent="0.25">
      <c r="A25" s="52" t="s">
        <v>232</v>
      </c>
      <c r="B25" s="59">
        <f>SUM(B11:B24)</f>
        <v>0</v>
      </c>
      <c r="C25" s="67" t="str">
        <f>IF(SUBTOTAL(3,B11:B24)=SUBTOTAL(103,B11:B24),'Summary and sign-off'!$A$48,'Summary and sign-off'!$A$49)</f>
        <v>Check - there are no hidden rows with data</v>
      </c>
      <c r="D25" s="148" t="str">
        <f>IF('Summary and sign-off'!F58='Summary and sign-off'!F54,'Summary and sign-off'!A51,'Summary and sign-off'!A50)</f>
        <v>Check - each entry provides sufficient information</v>
      </c>
      <c r="E25" s="148"/>
      <c r="F25" s="2"/>
    </row>
    <row r="26" spans="1:6" ht="13" x14ac:dyDescent="0.3">
      <c r="A26" s="18"/>
      <c r="B26" s="17"/>
      <c r="C26" s="17"/>
      <c r="D26" s="17"/>
      <c r="E26" s="17"/>
    </row>
    <row r="27" spans="1:6" ht="13" x14ac:dyDescent="0.3">
      <c r="A27" s="18" t="s">
        <v>74</v>
      </c>
      <c r="B27" s="19"/>
      <c r="C27" s="17"/>
      <c r="D27" s="17"/>
      <c r="E27" s="17"/>
    </row>
    <row r="28" spans="1:6" ht="12.75" customHeight="1" x14ac:dyDescent="0.25">
      <c r="A28" s="20" t="s">
        <v>233</v>
      </c>
      <c r="B28" s="20"/>
      <c r="C28" s="20"/>
      <c r="D28" s="20"/>
      <c r="E28" s="20"/>
    </row>
    <row r="29" spans="1:6" x14ac:dyDescent="0.25">
      <c r="A29" s="20" t="s">
        <v>234</v>
      </c>
      <c r="B29" s="20"/>
      <c r="C29" s="28"/>
      <c r="D29" s="28"/>
      <c r="E29" s="28"/>
    </row>
    <row r="30" spans="1:6" ht="13" x14ac:dyDescent="0.3">
      <c r="A30" s="20" t="s">
        <v>80</v>
      </c>
      <c r="B30" s="19"/>
      <c r="C30" s="17"/>
      <c r="D30" s="17"/>
      <c r="E30" s="17"/>
      <c r="F30" s="17"/>
    </row>
    <row r="31" spans="1:6" x14ac:dyDescent="0.25">
      <c r="A31" s="20" t="s">
        <v>235</v>
      </c>
      <c r="B31" s="20"/>
      <c r="C31" s="28"/>
      <c r="D31" s="28"/>
      <c r="E31" s="28"/>
    </row>
    <row r="32" spans="1:6" ht="12.75" customHeight="1" x14ac:dyDescent="0.25">
      <c r="A32" s="20" t="s">
        <v>236</v>
      </c>
      <c r="B32" s="20"/>
      <c r="C32" s="22"/>
      <c r="D32" s="22"/>
      <c r="E32" s="22"/>
    </row>
    <row r="33" spans="1:5" x14ac:dyDescent="0.25">
      <c r="A33" s="17"/>
      <c r="B33" s="17"/>
      <c r="C33" s="17"/>
      <c r="D33" s="17"/>
      <c r="E33" s="17"/>
    </row>
  </sheetData>
  <sheetProtection sheet="1" formatCells="0" insertRows="0" deleteRows="0"/>
  <mergeCells count="10">
    <mergeCell ref="D25:E2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Header>&amp;C&amp;"Calibri"&amp;10&amp;K000000 IN-CONFIDENCE&amp;1#_x000D_</oddHeader>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39"/>
  <sheetViews>
    <sheetView zoomScaleNormal="100" workbookViewId="0">
      <selection activeCell="B18" sqref="B18"/>
    </sheetView>
  </sheetViews>
  <sheetFormatPr defaultColWidth="0" defaultRowHeight="12.5" zeroHeight="1" x14ac:dyDescent="0.25"/>
  <cols>
    <col min="1" max="1" width="35.54296875" customWidth="1"/>
    <col min="2" max="2" width="14.453125" customWidth="1"/>
    <col min="3" max="3" width="71.453125" customWidth="1"/>
    <col min="4" max="4" width="50" customWidth="1"/>
    <col min="5" max="5" width="21.453125" customWidth="1"/>
    <col min="6" max="6" width="36.81640625" customWidth="1"/>
    <col min="7" max="10" width="9.1796875" hidden="1" customWidth="1"/>
    <col min="11" max="13" width="0" hidden="1" customWidth="1"/>
    <col min="14" max="16384" width="9.1796875" hidden="1"/>
  </cols>
  <sheetData>
    <row r="1" spans="1:6" ht="26.25" customHeight="1" x14ac:dyDescent="0.25">
      <c r="A1" s="149" t="s">
        <v>110</v>
      </c>
      <c r="B1" s="149"/>
      <c r="C1" s="149"/>
      <c r="D1" s="149"/>
      <c r="E1" s="149"/>
    </row>
    <row r="2" spans="1:6" ht="21" customHeight="1" x14ac:dyDescent="0.25">
      <c r="A2" s="3" t="s">
        <v>111</v>
      </c>
      <c r="B2" s="147" t="str">
        <f>'Summary and sign-off'!B2:F2</f>
        <v>Ministry of Disabled People</v>
      </c>
      <c r="C2" s="147"/>
      <c r="D2" s="147"/>
      <c r="E2" s="147"/>
    </row>
    <row r="3" spans="1:6" ht="31" x14ac:dyDescent="0.25">
      <c r="A3" s="3" t="s">
        <v>237</v>
      </c>
      <c r="B3" s="147" t="str">
        <f>'Summary and sign-off'!B3:F3</f>
        <v>Paula Margaret Tesoriero</v>
      </c>
      <c r="C3" s="147"/>
      <c r="D3" s="147"/>
      <c r="E3" s="147"/>
    </row>
    <row r="4" spans="1:6" ht="21" customHeight="1" x14ac:dyDescent="0.25">
      <c r="A4" s="3" t="s">
        <v>113</v>
      </c>
      <c r="B4" s="147">
        <f>'Summary and sign-off'!B4:F4</f>
        <v>45474</v>
      </c>
      <c r="C4" s="147"/>
      <c r="D4" s="147"/>
      <c r="E4" s="147"/>
    </row>
    <row r="5" spans="1:6" ht="21" customHeight="1" x14ac:dyDescent="0.25">
      <c r="A5" s="3" t="s">
        <v>114</v>
      </c>
      <c r="B5" s="147">
        <f>'Summary and sign-off'!B5:F5</f>
        <v>45838</v>
      </c>
      <c r="C5" s="147"/>
      <c r="D5" s="147"/>
      <c r="E5" s="147"/>
    </row>
    <row r="6" spans="1:6" ht="21" customHeight="1" x14ac:dyDescent="0.25">
      <c r="A6" s="3" t="s">
        <v>115</v>
      </c>
      <c r="B6" s="163"/>
      <c r="C6" s="163"/>
      <c r="D6" s="163"/>
      <c r="E6" s="163"/>
      <c r="F6" s="23"/>
    </row>
    <row r="7" spans="1:6" ht="21" customHeight="1" x14ac:dyDescent="0.25">
      <c r="A7" s="3" t="s">
        <v>56</v>
      </c>
      <c r="B7" s="163"/>
      <c r="C7" s="163"/>
      <c r="D7" s="163"/>
      <c r="E7" s="163"/>
      <c r="F7" s="23"/>
    </row>
    <row r="8" spans="1:6" ht="35.25" customHeight="1" x14ac:dyDescent="0.25">
      <c r="A8" s="152" t="s">
        <v>238</v>
      </c>
      <c r="B8" s="152"/>
      <c r="C8" s="159"/>
      <c r="D8" s="159"/>
      <c r="E8" s="159"/>
    </row>
    <row r="9" spans="1:6" ht="35.25" customHeight="1" x14ac:dyDescent="0.25">
      <c r="A9" s="160" t="s">
        <v>239</v>
      </c>
      <c r="B9" s="161"/>
      <c r="C9" s="161"/>
      <c r="D9" s="161"/>
      <c r="E9" s="161"/>
    </row>
    <row r="10" spans="1:6" ht="27" customHeight="1" x14ac:dyDescent="0.25">
      <c r="A10" s="24" t="s">
        <v>119</v>
      </c>
      <c r="B10" s="24" t="s">
        <v>63</v>
      </c>
      <c r="C10" s="24" t="s">
        <v>240</v>
      </c>
      <c r="D10" s="24" t="s">
        <v>241</v>
      </c>
      <c r="E10" s="24" t="s">
        <v>123</v>
      </c>
      <c r="F10" s="20"/>
    </row>
    <row r="11" spans="1:6" s="2" customFormat="1" hidden="1" x14ac:dyDescent="0.25">
      <c r="A11" s="92"/>
      <c r="B11" s="91"/>
      <c r="C11" s="93"/>
      <c r="D11" s="93"/>
      <c r="E11" s="94"/>
    </row>
    <row r="12" spans="1:6" s="182" customFormat="1" x14ac:dyDescent="0.25">
      <c r="A12" s="179" t="s">
        <v>231</v>
      </c>
      <c r="B12" s="180"/>
      <c r="C12" s="179"/>
      <c r="D12" s="179"/>
      <c r="E12" s="181"/>
    </row>
    <row r="13" spans="1:6" s="182" customFormat="1" x14ac:dyDescent="0.25">
      <c r="A13" s="162"/>
      <c r="B13" s="180"/>
      <c r="C13" s="179"/>
      <c r="D13" s="179"/>
      <c r="E13" s="181"/>
    </row>
    <row r="14" spans="1:6" s="182" customFormat="1" x14ac:dyDescent="0.25">
      <c r="A14" s="162"/>
      <c r="B14" s="180"/>
      <c r="C14" s="179"/>
      <c r="D14" s="179"/>
      <c r="E14" s="181"/>
    </row>
    <row r="15" spans="1:6" s="182" customFormat="1" x14ac:dyDescent="0.25">
      <c r="A15" s="162"/>
      <c r="B15" s="180"/>
      <c r="C15" s="179"/>
      <c r="D15" s="179"/>
      <c r="E15" s="181"/>
    </row>
    <row r="16" spans="1:6" s="182" customFormat="1" x14ac:dyDescent="0.25">
      <c r="A16" s="162"/>
      <c r="B16" s="180"/>
      <c r="C16" s="179"/>
      <c r="D16" s="179"/>
      <c r="E16" s="181"/>
    </row>
    <row r="17" spans="1:6" s="182" customFormat="1" x14ac:dyDescent="0.25">
      <c r="A17" s="162"/>
      <c r="B17" s="180"/>
      <c r="C17" s="179"/>
      <c r="D17" s="179"/>
      <c r="E17" s="181"/>
    </row>
    <row r="18" spans="1:6" s="182" customFormat="1" x14ac:dyDescent="0.25">
      <c r="A18" s="162"/>
      <c r="B18" s="180"/>
      <c r="C18" s="179"/>
      <c r="D18" s="179"/>
      <c r="E18" s="181"/>
    </row>
    <row r="19" spans="1:6" s="182" customFormat="1" x14ac:dyDescent="0.25">
      <c r="A19" s="162"/>
      <c r="B19" s="180"/>
      <c r="C19" s="179"/>
      <c r="D19" s="179"/>
      <c r="E19" s="181"/>
    </row>
    <row r="20" spans="1:6" s="182" customFormat="1" x14ac:dyDescent="0.25">
      <c r="A20" s="162"/>
      <c r="B20" s="180"/>
      <c r="C20" s="179"/>
      <c r="D20" s="179"/>
      <c r="E20" s="181"/>
    </row>
    <row r="21" spans="1:6" s="182" customFormat="1" x14ac:dyDescent="0.25">
      <c r="A21" s="162"/>
      <c r="B21" s="180"/>
      <c r="C21" s="179"/>
      <c r="D21" s="179"/>
      <c r="E21" s="181"/>
    </row>
    <row r="22" spans="1:6" s="182" customFormat="1" x14ac:dyDescent="0.25">
      <c r="A22" s="183"/>
      <c r="B22" s="180"/>
      <c r="C22" s="179"/>
      <c r="D22" s="179"/>
      <c r="E22" s="181"/>
    </row>
    <row r="23" spans="1:6" s="182" customFormat="1" x14ac:dyDescent="0.25">
      <c r="A23" s="183"/>
      <c r="B23" s="180"/>
      <c r="C23" s="179"/>
      <c r="D23" s="179"/>
      <c r="E23" s="181"/>
    </row>
    <row r="24" spans="1:6" s="2" customFormat="1" hidden="1" x14ac:dyDescent="0.25">
      <c r="A24" s="92"/>
      <c r="B24" s="91"/>
      <c r="C24" s="93"/>
      <c r="D24" s="93"/>
      <c r="E24" s="94"/>
    </row>
    <row r="25" spans="1:6" ht="34.5" customHeight="1" x14ac:dyDescent="0.25">
      <c r="A25" s="52" t="s">
        <v>242</v>
      </c>
      <c r="B25" s="59">
        <f>SUM(B11:B24)</f>
        <v>0</v>
      </c>
      <c r="C25" s="67" t="str">
        <f>IF(SUBTOTAL(3,B11:B24)=SUBTOTAL(103,B11:B24),'Summary and sign-off'!$A$48,'Summary and sign-off'!$A$49)</f>
        <v>Check - there are no hidden rows with data</v>
      </c>
      <c r="D25" s="148" t="str">
        <f>IF('Summary and sign-off'!F59='Summary and sign-off'!F54,'Summary and sign-off'!A51,'Summary and sign-off'!A50)</f>
        <v>Check - each entry provides sufficient information</v>
      </c>
      <c r="E25" s="148"/>
    </row>
    <row r="26" spans="1:6" ht="14.15" customHeight="1" x14ac:dyDescent="0.25">
      <c r="B26" s="17"/>
      <c r="C26" s="17"/>
      <c r="D26" s="17"/>
      <c r="E26" s="17"/>
    </row>
    <row r="27" spans="1:6" ht="13" x14ac:dyDescent="0.3">
      <c r="A27" s="18" t="s">
        <v>243</v>
      </c>
      <c r="B27" s="17"/>
      <c r="C27" s="17"/>
      <c r="D27" s="17"/>
      <c r="E27" s="17"/>
    </row>
    <row r="28" spans="1:6" ht="12.65" customHeight="1" x14ac:dyDescent="0.25">
      <c r="A28" s="20" t="s">
        <v>220</v>
      </c>
      <c r="B28" s="17"/>
      <c r="C28" s="17"/>
      <c r="D28" s="17"/>
      <c r="E28" s="17"/>
    </row>
    <row r="29" spans="1:6" ht="13" x14ac:dyDescent="0.3">
      <c r="A29" s="20" t="s">
        <v>80</v>
      </c>
      <c r="B29" s="19"/>
      <c r="C29" s="17"/>
      <c r="D29" s="17"/>
      <c r="E29" s="17"/>
      <c r="F29" s="17"/>
    </row>
    <row r="30" spans="1:6" x14ac:dyDescent="0.25">
      <c r="A30" s="20" t="s">
        <v>235</v>
      </c>
      <c r="C30" s="17"/>
      <c r="D30" s="17"/>
      <c r="E30" s="17"/>
      <c r="F30" s="17"/>
    </row>
    <row r="31" spans="1:6" ht="12.75" customHeight="1" x14ac:dyDescent="0.25">
      <c r="A31" s="20" t="s">
        <v>236</v>
      </c>
      <c r="B31" s="25"/>
      <c r="C31" s="22"/>
      <c r="D31" s="22"/>
      <c r="E31" s="22"/>
      <c r="F31" s="22"/>
    </row>
    <row r="32" spans="1:6" x14ac:dyDescent="0.25">
      <c r="B32" s="26"/>
      <c r="C32" s="17"/>
      <c r="D32" s="17"/>
      <c r="E32" s="17"/>
    </row>
    <row r="33" spans="1:5" hidden="1" x14ac:dyDescent="0.25">
      <c r="A33" s="17"/>
      <c r="B33" s="17"/>
      <c r="C33" s="17"/>
      <c r="D33" s="17"/>
    </row>
    <row r="34" spans="1:5" ht="12.75" hidden="1" customHeight="1" x14ac:dyDescent="0.25"/>
    <row r="35" spans="1:5" hidden="1" x14ac:dyDescent="0.25">
      <c r="A35" s="17"/>
      <c r="B35" s="17"/>
      <c r="C35" s="17"/>
      <c r="D35" s="17"/>
      <c r="E35" s="17"/>
    </row>
    <row r="36" spans="1:5" hidden="1" x14ac:dyDescent="0.25">
      <c r="A36" s="17"/>
      <c r="B36" s="17"/>
      <c r="C36" s="17"/>
      <c r="D36" s="17"/>
      <c r="E36" s="17"/>
    </row>
    <row r="37" spans="1:5" hidden="1" x14ac:dyDescent="0.25">
      <c r="A37" s="17"/>
      <c r="B37" s="17"/>
      <c r="C37" s="17"/>
      <c r="D37" s="17"/>
      <c r="E37" s="17"/>
    </row>
    <row r="38" spans="1:5" hidden="1" x14ac:dyDescent="0.25">
      <c r="A38" s="17"/>
      <c r="B38" s="17"/>
      <c r="C38" s="17"/>
      <c r="D38" s="17"/>
      <c r="E38" s="17"/>
    </row>
    <row r="39" spans="1:5" hidden="1" x14ac:dyDescent="0.25">
      <c r="A39" s="17"/>
      <c r="B39" s="17"/>
      <c r="C39" s="17"/>
      <c r="D39" s="17"/>
      <c r="E39" s="17"/>
    </row>
  </sheetData>
  <sheetProtection sheet="1" formatCells="0" insertRows="0" deleteRows="0"/>
  <mergeCells count="10">
    <mergeCell ref="D25:E25"/>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Header>&amp;C&amp;"Calibri"&amp;10&amp;K000000 IN-CONFIDENCE&amp;1#_x000D_</oddHeader>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topLeftCell="A3" zoomScaleNormal="100" workbookViewId="0">
      <selection activeCell="B17" sqref="B17"/>
    </sheetView>
  </sheetViews>
  <sheetFormatPr defaultColWidth="0" defaultRowHeight="12.5" zeroHeight="1" x14ac:dyDescent="0.25"/>
  <cols>
    <col min="1" max="1" width="35.54296875" customWidth="1"/>
    <col min="2" max="2" width="46.81640625" customWidth="1"/>
    <col min="3" max="3" width="22.1796875" customWidth="1"/>
    <col min="4" max="4" width="25.453125" customWidth="1"/>
    <col min="5" max="5" width="35.54296875" style="118" customWidth="1"/>
    <col min="6" max="6" width="35.54296875" customWidth="1"/>
    <col min="7" max="7" width="38" customWidth="1"/>
    <col min="8" max="10" width="9.1796875" hidden="1" customWidth="1"/>
    <col min="11" max="15" width="0" hidden="1" customWidth="1"/>
  </cols>
  <sheetData>
    <row r="1" spans="1:7" ht="26.25" customHeight="1" x14ac:dyDescent="0.25">
      <c r="A1" s="149" t="s">
        <v>244</v>
      </c>
      <c r="B1" s="149"/>
      <c r="C1" s="149"/>
      <c r="D1" s="149"/>
      <c r="E1" s="149"/>
      <c r="F1" s="149"/>
    </row>
    <row r="2" spans="1:7" ht="21" customHeight="1" x14ac:dyDescent="0.25">
      <c r="A2" s="3" t="s">
        <v>111</v>
      </c>
      <c r="B2" s="147" t="str">
        <f>'Summary and sign-off'!B2:F2</f>
        <v>Ministry of Disabled People</v>
      </c>
      <c r="C2" s="147"/>
      <c r="D2" s="147"/>
      <c r="E2" s="147"/>
      <c r="F2" s="147"/>
    </row>
    <row r="3" spans="1:7" ht="31" x14ac:dyDescent="0.25">
      <c r="A3" s="3" t="s">
        <v>112</v>
      </c>
      <c r="B3" s="147" t="str">
        <f>'Summary and sign-off'!B3:F3</f>
        <v>Paula Margaret Tesoriero</v>
      </c>
      <c r="C3" s="147"/>
      <c r="D3" s="147"/>
      <c r="E3" s="147"/>
      <c r="F3" s="147"/>
    </row>
    <row r="4" spans="1:7" ht="21" customHeight="1" x14ac:dyDescent="0.25">
      <c r="A4" s="3" t="s">
        <v>113</v>
      </c>
      <c r="B4" s="147">
        <f>'Summary and sign-off'!B4:F4</f>
        <v>45474</v>
      </c>
      <c r="C4" s="147"/>
      <c r="D4" s="147"/>
      <c r="E4" s="147"/>
      <c r="F4" s="147"/>
    </row>
    <row r="5" spans="1:7" ht="21" customHeight="1" x14ac:dyDescent="0.25">
      <c r="A5" s="3" t="s">
        <v>114</v>
      </c>
      <c r="B5" s="147">
        <f>'Summary and sign-off'!B5:F5</f>
        <v>45838</v>
      </c>
      <c r="C5" s="147"/>
      <c r="D5" s="147"/>
      <c r="E5" s="147"/>
      <c r="F5" s="147"/>
    </row>
    <row r="6" spans="1:7" ht="21" customHeight="1" x14ac:dyDescent="0.25">
      <c r="A6" s="3" t="s">
        <v>245</v>
      </c>
      <c r="B6" s="163" t="s">
        <v>82</v>
      </c>
      <c r="C6" s="163"/>
      <c r="D6" s="163"/>
      <c r="E6" s="163"/>
      <c r="F6" s="164"/>
    </row>
    <row r="7" spans="1:7" ht="21" customHeight="1" x14ac:dyDescent="0.25">
      <c r="A7" s="3" t="s">
        <v>56</v>
      </c>
      <c r="B7" s="163" t="s">
        <v>84</v>
      </c>
      <c r="C7" s="163"/>
      <c r="D7" s="163"/>
      <c r="E7" s="163"/>
      <c r="F7" s="164"/>
    </row>
    <row r="8" spans="1:7" ht="36" customHeight="1" x14ac:dyDescent="0.25">
      <c r="A8" s="152" t="s">
        <v>246</v>
      </c>
      <c r="B8" s="152"/>
      <c r="C8" s="152"/>
      <c r="D8" s="152"/>
      <c r="E8" s="152"/>
      <c r="F8" s="152"/>
    </row>
    <row r="9" spans="1:7" ht="36" customHeight="1" x14ac:dyDescent="0.25">
      <c r="A9" s="160" t="s">
        <v>247</v>
      </c>
      <c r="B9" s="161"/>
      <c r="C9" s="161"/>
      <c r="D9" s="161"/>
      <c r="E9" s="161"/>
      <c r="F9" s="161"/>
    </row>
    <row r="10" spans="1:7" ht="39" customHeight="1" x14ac:dyDescent="0.25">
      <c r="A10" s="24" t="s">
        <v>119</v>
      </c>
      <c r="B10" s="96" t="s">
        <v>248</v>
      </c>
      <c r="C10" s="96" t="s">
        <v>249</v>
      </c>
      <c r="D10" s="96" t="s">
        <v>250</v>
      </c>
      <c r="E10" s="111" t="s">
        <v>251</v>
      </c>
      <c r="F10" s="96" t="s">
        <v>252</v>
      </c>
    </row>
    <row r="11" spans="1:7" s="2" customFormat="1" x14ac:dyDescent="0.25">
      <c r="A11" s="165">
        <v>45637</v>
      </c>
      <c r="B11" s="166" t="s">
        <v>253</v>
      </c>
      <c r="C11" s="167" t="s">
        <v>97</v>
      </c>
      <c r="D11" s="166" t="s">
        <v>254</v>
      </c>
      <c r="E11" s="168">
        <v>50</v>
      </c>
      <c r="F11" s="169" t="s">
        <v>255</v>
      </c>
    </row>
    <row r="12" spans="1:7" s="2" customFormat="1" x14ac:dyDescent="0.25">
      <c r="A12" s="165">
        <v>45524</v>
      </c>
      <c r="B12" s="170" t="s">
        <v>256</v>
      </c>
      <c r="C12" s="167" t="s">
        <v>97</v>
      </c>
      <c r="D12" s="170" t="s">
        <v>257</v>
      </c>
      <c r="E12" s="171">
        <v>50</v>
      </c>
      <c r="F12" s="169" t="s">
        <v>255</v>
      </c>
    </row>
    <row r="13" spans="1:7" s="2" customFormat="1" x14ac:dyDescent="0.25">
      <c r="A13" s="172">
        <v>45555</v>
      </c>
      <c r="B13" s="173" t="s">
        <v>258</v>
      </c>
      <c r="C13" s="167" t="s">
        <v>97</v>
      </c>
      <c r="D13" s="170" t="s">
        <v>259</v>
      </c>
      <c r="E13" s="171">
        <v>380</v>
      </c>
      <c r="F13" s="169" t="s">
        <v>255</v>
      </c>
    </row>
    <row r="14" spans="1:7" s="2" customFormat="1" ht="23" x14ac:dyDescent="0.25">
      <c r="A14" s="174">
        <v>45685</v>
      </c>
      <c r="B14" s="175" t="s">
        <v>260</v>
      </c>
      <c r="C14" s="167" t="s">
        <v>98</v>
      </c>
      <c r="D14" s="166" t="s">
        <v>261</v>
      </c>
      <c r="E14" s="176" t="s">
        <v>262</v>
      </c>
      <c r="F14" s="169" t="s">
        <v>98</v>
      </c>
    </row>
    <row r="15" spans="1:7" s="2" customFormat="1" hidden="1" x14ac:dyDescent="0.25">
      <c r="A15" s="90"/>
      <c r="B15" s="93"/>
      <c r="C15" s="95"/>
      <c r="D15" s="93"/>
      <c r="E15" s="112"/>
      <c r="F15" s="94"/>
    </row>
    <row r="16" spans="1:7" ht="34.5" customHeight="1" x14ac:dyDescent="0.25">
      <c r="A16" s="97" t="s">
        <v>263</v>
      </c>
      <c r="B16" s="98" t="s">
        <v>264</v>
      </c>
      <c r="C16" s="99">
        <f>C17+C18</f>
        <v>4</v>
      </c>
      <c r="D16" s="100" t="str">
        <f>IF(SUBTOTAL(3,C11:C15)=SUBTOTAL(103,C11:C15),'Summary and sign-off'!$A$48,'Summary and sign-off'!$A$49)</f>
        <v>Check - there are no hidden rows with data</v>
      </c>
      <c r="E16" s="148" t="str">
        <f>IF('Summary and sign-off'!F60='Summary and sign-off'!F54,'Summary and sign-off'!A52,'Summary and sign-off'!A50)</f>
        <v>Check - each entry provides sufficient information</v>
      </c>
      <c r="F16" s="148"/>
      <c r="G16" s="2"/>
    </row>
    <row r="17" spans="1:6" ht="25.5" customHeight="1" x14ac:dyDescent="0.35">
      <c r="A17" s="53"/>
      <c r="B17" s="54" t="s">
        <v>97</v>
      </c>
      <c r="C17" s="55">
        <f>COUNTIF(C11:C15,'Summary and sign-off'!A45)</f>
        <v>3</v>
      </c>
      <c r="D17" s="14"/>
      <c r="E17" s="15"/>
      <c r="F17" s="16"/>
    </row>
    <row r="18" spans="1:6" ht="25.5" customHeight="1" x14ac:dyDescent="0.35">
      <c r="A18" s="53"/>
      <c r="B18" s="54" t="s">
        <v>98</v>
      </c>
      <c r="C18" s="55">
        <f>COUNTIF(C11:C15,'Summary and sign-off'!A46)</f>
        <v>1</v>
      </c>
      <c r="D18" s="14"/>
      <c r="E18" s="15"/>
      <c r="F18" s="16"/>
    </row>
    <row r="19" spans="1:6" ht="13" x14ac:dyDescent="0.3">
      <c r="A19" s="17"/>
      <c r="B19" s="18"/>
      <c r="C19" s="17"/>
      <c r="D19" s="19"/>
      <c r="E19" s="113"/>
      <c r="F19" s="17"/>
    </row>
    <row r="20" spans="1:6" ht="13" x14ac:dyDescent="0.3">
      <c r="A20" s="18" t="s">
        <v>243</v>
      </c>
      <c r="B20" s="18"/>
      <c r="C20" s="18"/>
      <c r="D20" s="18"/>
      <c r="E20" s="114"/>
      <c r="F20" s="18"/>
    </row>
    <row r="21" spans="1:6" ht="12.65" customHeight="1" x14ac:dyDescent="0.25">
      <c r="A21" s="20" t="s">
        <v>220</v>
      </c>
      <c r="B21" s="17"/>
      <c r="C21" s="17"/>
      <c r="D21" s="17"/>
      <c r="E21" s="115"/>
    </row>
    <row r="22" spans="1:6" ht="13" x14ac:dyDescent="0.3">
      <c r="A22" s="20" t="s">
        <v>80</v>
      </c>
      <c r="B22" s="19"/>
      <c r="C22" s="17"/>
      <c r="D22" s="17"/>
      <c r="E22" s="115"/>
      <c r="F22" s="17"/>
    </row>
    <row r="23" spans="1:6" ht="13" x14ac:dyDescent="0.3">
      <c r="A23" s="20" t="s">
        <v>265</v>
      </c>
      <c r="B23" s="21"/>
      <c r="C23" s="21"/>
      <c r="D23" s="21"/>
      <c r="E23" s="116"/>
      <c r="F23" s="21"/>
    </row>
    <row r="24" spans="1:6" ht="12.75" customHeight="1" x14ac:dyDescent="0.25">
      <c r="A24" s="20" t="s">
        <v>266</v>
      </c>
      <c r="B24" s="17"/>
      <c r="C24" s="17"/>
      <c r="D24" s="17"/>
      <c r="E24" s="115"/>
      <c r="F24" s="17"/>
    </row>
    <row r="25" spans="1:6" ht="13" customHeight="1" x14ac:dyDescent="0.25">
      <c r="A25" s="20" t="s">
        <v>267</v>
      </c>
      <c r="B25" s="17"/>
      <c r="C25" s="17"/>
      <c r="D25" s="17"/>
      <c r="E25" s="115"/>
      <c r="F25" s="17"/>
    </row>
    <row r="26" spans="1:6" x14ac:dyDescent="0.25">
      <c r="A26" s="20" t="s">
        <v>268</v>
      </c>
      <c r="C26" s="17"/>
      <c r="D26" s="17"/>
      <c r="E26" s="115"/>
      <c r="F26" s="17"/>
    </row>
    <row r="27" spans="1:6" ht="12.75" customHeight="1" x14ac:dyDescent="0.25">
      <c r="A27" s="20" t="s">
        <v>236</v>
      </c>
      <c r="B27" s="20"/>
      <c r="C27" s="22"/>
      <c r="D27" s="22"/>
      <c r="E27" s="117"/>
      <c r="F27" s="22"/>
    </row>
    <row r="28" spans="1:6" ht="12.75" customHeight="1" x14ac:dyDescent="0.25">
      <c r="A28" s="20"/>
      <c r="B28" s="20"/>
      <c r="C28" s="22"/>
      <c r="D28" s="22"/>
      <c r="E28" s="117"/>
      <c r="F28" s="22"/>
    </row>
    <row r="29" spans="1:6" ht="12.75" hidden="1" customHeight="1" x14ac:dyDescent="0.25">
      <c r="A29" s="20"/>
      <c r="B29" s="20"/>
      <c r="C29" s="22"/>
      <c r="D29" s="22"/>
      <c r="E29" s="117"/>
      <c r="F29" s="22"/>
    </row>
    <row r="30" spans="1:6" x14ac:dyDescent="0.25"/>
    <row r="31" spans="1:6" x14ac:dyDescent="0.25"/>
    <row r="32" spans="1:6" ht="13" hidden="1" x14ac:dyDescent="0.3">
      <c r="A32" s="18"/>
      <c r="B32" s="18"/>
      <c r="C32" s="18"/>
      <c r="D32" s="18"/>
      <c r="E32" s="114"/>
      <c r="F32" s="18"/>
    </row>
    <row r="33" spans="1:6" ht="13" hidden="1" x14ac:dyDescent="0.3">
      <c r="A33" s="18"/>
      <c r="B33" s="18"/>
      <c r="C33" s="18"/>
      <c r="D33" s="18"/>
      <c r="E33" s="114"/>
      <c r="F33" s="18"/>
    </row>
    <row r="34" spans="1:6" ht="13" hidden="1" x14ac:dyDescent="0.3">
      <c r="A34" s="18"/>
      <c r="B34" s="18"/>
      <c r="C34" s="18"/>
      <c r="D34" s="18"/>
      <c r="E34" s="114"/>
      <c r="F34" s="18"/>
    </row>
    <row r="35" spans="1:6" ht="13" hidden="1" x14ac:dyDescent="0.3">
      <c r="A35" s="18"/>
      <c r="B35" s="18"/>
      <c r="C35" s="18"/>
      <c r="D35" s="18"/>
      <c r="E35" s="114"/>
      <c r="F35" s="18"/>
    </row>
    <row r="36" spans="1:6" ht="13" hidden="1" x14ac:dyDescent="0.3">
      <c r="A36" s="18"/>
      <c r="B36" s="18"/>
      <c r="C36" s="18"/>
      <c r="D36" s="18"/>
      <c r="E36" s="114"/>
      <c r="F36" s="18"/>
    </row>
    <row r="37" spans="1:6" x14ac:dyDescent="0.25"/>
    <row r="38" spans="1:6" x14ac:dyDescent="0.25"/>
    <row r="39" spans="1:6" x14ac:dyDescent="0.25"/>
    <row r="40" spans="1:6" x14ac:dyDescent="0.25"/>
    <row r="41" spans="1:6" x14ac:dyDescent="0.25"/>
    <row r="42" spans="1:6" x14ac:dyDescent="0.25"/>
    <row r="45" spans="1:6" x14ac:dyDescent="0.25"/>
  </sheetData>
  <sheetProtection sheet="1" formatCells="0" insertRows="0" deleteRows="0"/>
  <dataConsolidate/>
  <mergeCells count="10">
    <mergeCell ref="E16:F16"/>
    <mergeCell ref="A8:F8"/>
    <mergeCell ref="A1:F1"/>
    <mergeCell ref="A9:F9"/>
    <mergeCell ref="B2:F2"/>
    <mergeCell ref="B3:F3"/>
    <mergeCell ref="B4:F4"/>
    <mergeCell ref="B5:F5"/>
    <mergeCell ref="B6:E6"/>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5"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1 A12"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Header>&amp;C&amp;"Calibri"&amp;10&amp;K000000 IN-CONFIDENCE&amp;1#_x000D_</oddHeader>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errorStyle="information" operator="greaterThan" allowBlank="1" showInputMessage="1" prompt="Provide specific $ value if possible" xr:uid="{00000000-0002-0000-0500-000003000000}">
          <x14:formula1>
            <xm:f>'Summary and sign-off'!$A$39:$A$44</xm:f>
          </x14:formula1>
          <xm:sqref>E11 E15</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sign-off'!$A$45:$A$46</xm:f>
          </x14:formula1>
          <xm:sqref>C11:C15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18bea65f-058c-4606-8a35-6f97418c28a4">INFO-597778459-7002</_dlc_DocId>
    <_dlc_DocIdUrl xmlns="18bea65f-058c-4606-8a35-6f97418c28a4">
      <Url>https://msdgovtnz.sharepoint.com/sites/whaikaha-ORG-MDP-CE/_layouts/15/DocIdRedir.aspx?ID=INFO-597778459-7002</Url>
      <Description>INFO-597778459-7002</Description>
    </_dlc_DocIdUrl>
    <_ip_UnifiedCompliancePolicyUIAction xmlns="http://schemas.microsoft.com/sharepoint/v3" xsi:nil="true"/>
    <lcf76f155ced4ddcb4097134ff3c332f xmlns="e2b0f649-e6a2-4be8-8305-f88f233d4347">
      <Terms xmlns="http://schemas.microsoft.com/office/infopath/2007/PartnerControls"/>
    </lcf76f155ced4ddcb4097134ff3c332f>
    <_ip_UnifiedCompliancePolicyProperties xmlns="http://schemas.microsoft.com/sharepoint/v3" xsi:nil="true"/>
    <TaxCatchAll xmlns="18bea65f-058c-4606-8a35-6f97418c28a4" xsi:nil="true"/>
    <SharedWithUsers xmlns="18bea65f-058c-4606-8a35-6f97418c28a4">
      <UserInfo>
        <DisplayName>Ken Smart</DisplayName>
        <AccountId>87</AccountId>
        <AccountType/>
      </UserInfo>
      <UserInfo>
        <DisplayName>Nehalkumar patel</DisplayName>
        <AccountId>157</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MDP Document" ma:contentTypeID="0x010100A4C634B9829F5B4CA6729CA17A9903AF0028D7B5871F29C04199F6F6223692874B" ma:contentTypeVersion="21" ma:contentTypeDescription="Accommodates MDP specific document metadata" ma:contentTypeScope="" ma:versionID="96be8aa88b3ae5f5aa5ae3dd927e74f9">
  <xsd:schema xmlns:xsd="http://www.w3.org/2001/XMLSchema" xmlns:xs="http://www.w3.org/2001/XMLSchema" xmlns:p="http://schemas.microsoft.com/office/2006/metadata/properties" xmlns:ns1="http://schemas.microsoft.com/sharepoint/v3" xmlns:ns2="18bea65f-058c-4606-8a35-6f97418c28a4" xmlns:ns3="e2b0f649-e6a2-4be8-8305-f88f233d4347" targetNamespace="http://schemas.microsoft.com/office/2006/metadata/properties" ma:root="true" ma:fieldsID="ee1eea83bb625ea9568dc4b6841316b5" ns1:_="" ns2:_="" ns3:_="">
    <xsd:import namespace="http://schemas.microsoft.com/sharepoint/v3"/>
    <xsd:import namespace="18bea65f-058c-4606-8a35-6f97418c28a4"/>
    <xsd:import namespace="e2b0f649-e6a2-4be8-8305-f88f233d4347"/>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2:SharedWithUsers" minOccurs="0"/>
                <xsd:element ref="ns2:SharedWithDetails" minOccurs="0"/>
                <xsd:element ref="ns3:MediaServiceOCR" minOccurs="0"/>
                <xsd:element ref="ns3:MediaServiceObjectDetectorVersions" minOccurs="0"/>
                <xsd:element ref="ns3:MediaLengthInSeconds" minOccurs="0"/>
                <xsd:element ref="ns1:_ip_UnifiedCompliancePolicyProperties" minOccurs="0"/>
                <xsd:element ref="ns1:_ip_UnifiedCompliancePolicyUIAction"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bea65f-058c-4606-8a35-6f97418c28a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13509c9e-2f86-4871-a2e8-8e194c30954f}" ma:internalName="TaxCatchAll" ma:showField="CatchAllData" ma:web="18bea65f-058c-4606-8a35-6f97418c28a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2b0f649-e6a2-4be8-8305-f88f233d434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5349594-bd3e-4347-a84f-2427756b12f8"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Location" ma:index="2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579D7F4-D0D7-4BCB-BBEA-E7C37A64913E}">
  <ds:schemaRefs>
    <ds:schemaRef ds:uri="e2b0f649-e6a2-4be8-8305-f88f233d4347"/>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18bea65f-058c-4606-8a35-6f97418c28a4"/>
    <ds:schemaRef ds:uri="http://www.w3.org/XML/1998/namespace"/>
  </ds:schemaRefs>
</ds:datastoreItem>
</file>

<file path=customXml/itemProps2.xml><?xml version="1.0" encoding="utf-8"?>
<ds:datastoreItem xmlns:ds="http://schemas.openxmlformats.org/officeDocument/2006/customXml" ds:itemID="{2BE74BB3-6A7B-4131-9D7B-100A60806E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8bea65f-058c-4606-8a35-6f97418c28a4"/>
    <ds:schemaRef ds:uri="e2b0f649-e6a2-4be8-8305-f88f233d43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4.xml><?xml version="1.0" encoding="utf-8"?>
<ds:datastoreItem xmlns:ds="http://schemas.openxmlformats.org/officeDocument/2006/customXml" ds:itemID="{239DBCAB-6875-4133-81DD-45924FC1DF3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Emma Bennett</cp:lastModifiedBy>
  <cp:revision/>
  <dcterms:created xsi:type="dcterms:W3CDTF">2010-10-17T20:59:02Z</dcterms:created>
  <dcterms:modified xsi:type="dcterms:W3CDTF">2025-07-24T22:28:45Z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0x010100A4C634B9829F5B4CA6729CA17A9903AF0028D7B5871F29C04199F6F6223692874B</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7be96a0d-87c6-4e90-9d0f-62827494943c</vt:lpwstr>
  </property>
  <property fmtid="{D5CDD505-2E9C-101B-9397-08002B2CF9AE}" pid="10" name="SharedWithUsers">
    <vt:lpwstr>87;#Ken Smart;#157;#Nehalkumar patel</vt:lpwstr>
  </property>
  <property fmtid="{D5CDD505-2E9C-101B-9397-08002B2CF9AE}" pid="11" name="MSIP_Label_f43e46a9-9901-46e9-bfae-bb6189d4cb66_Enabled">
    <vt:lpwstr>true</vt:lpwstr>
  </property>
  <property fmtid="{D5CDD505-2E9C-101B-9397-08002B2CF9AE}" pid="12" name="MSIP_Label_f43e46a9-9901-46e9-bfae-bb6189d4cb66_SetDate">
    <vt:lpwstr>2025-06-08T20:40:29Z</vt:lpwstr>
  </property>
  <property fmtid="{D5CDD505-2E9C-101B-9397-08002B2CF9AE}" pid="13" name="MSIP_Label_f43e46a9-9901-46e9-bfae-bb6189d4cb66_Method">
    <vt:lpwstr>Standard</vt:lpwstr>
  </property>
  <property fmtid="{D5CDD505-2E9C-101B-9397-08002B2CF9AE}" pid="14" name="MSIP_Label_f43e46a9-9901-46e9-bfae-bb6189d4cb66_Name">
    <vt:lpwstr>In-confidence</vt:lpwstr>
  </property>
  <property fmtid="{D5CDD505-2E9C-101B-9397-08002B2CF9AE}" pid="15" name="MSIP_Label_f43e46a9-9901-46e9-bfae-bb6189d4cb66_SiteId">
    <vt:lpwstr>e40c4f52-99bd-4d4f-bf7e-d001a2ca6556</vt:lpwstr>
  </property>
  <property fmtid="{D5CDD505-2E9C-101B-9397-08002B2CF9AE}" pid="16" name="MSIP_Label_f43e46a9-9901-46e9-bfae-bb6189d4cb66_ActionId">
    <vt:lpwstr>97d55fba-4bb2-45b3-b738-b858cb0d9c61</vt:lpwstr>
  </property>
  <property fmtid="{D5CDD505-2E9C-101B-9397-08002B2CF9AE}" pid="17" name="MSIP_Label_f43e46a9-9901-46e9-bfae-bb6189d4cb66_ContentBits">
    <vt:lpwstr>1</vt:lpwstr>
  </property>
  <property fmtid="{D5CDD505-2E9C-101B-9397-08002B2CF9AE}" pid="18" name="MSIP_Label_f43e46a9-9901-46e9-bfae-bb6189d4cb66_Tag">
    <vt:lpwstr>10, 3, 0, 2</vt:lpwstr>
  </property>
  <property fmtid="{D5CDD505-2E9C-101B-9397-08002B2CF9AE}" pid="19" name="MediaServiceImageTags">
    <vt:lpwstr/>
  </property>
</Properties>
</file>